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18.10.19" sheetId="1" r:id="rId1"/>
    <sheet name="ლიმიტები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7" i="1" l="1"/>
  <c r="J6" i="1"/>
  <c r="H6" i="1"/>
  <c r="J34" i="2" l="1"/>
  <c r="G34" i="2"/>
  <c r="F34" i="2"/>
  <c r="K34" i="2" s="1"/>
  <c r="J33" i="2"/>
  <c r="G33" i="2"/>
  <c r="F33" i="2"/>
  <c r="K33" i="2" s="1"/>
  <c r="J32" i="2"/>
  <c r="G32" i="2"/>
  <c r="F32" i="2"/>
  <c r="H32" i="2" s="1"/>
  <c r="J31" i="2"/>
  <c r="G31" i="2"/>
  <c r="F31" i="2"/>
  <c r="H31" i="2" s="1"/>
  <c r="J30" i="2"/>
  <c r="G30" i="2"/>
  <c r="F30" i="2"/>
  <c r="K30" i="2" s="1"/>
  <c r="J29" i="2"/>
  <c r="G29" i="2"/>
  <c r="F29" i="2"/>
  <c r="K29" i="2" s="1"/>
  <c r="J44" i="2"/>
  <c r="G44" i="2"/>
  <c r="F44" i="2"/>
  <c r="H44" i="2" s="1"/>
  <c r="J43" i="2"/>
  <c r="G43" i="2"/>
  <c r="F43" i="2"/>
  <c r="K43" i="2" s="1"/>
  <c r="J42" i="2"/>
  <c r="G42" i="2"/>
  <c r="F42" i="2"/>
  <c r="K42" i="2" s="1"/>
  <c r="J41" i="2"/>
  <c r="G41" i="2"/>
  <c r="F41" i="2"/>
  <c r="H41" i="2" s="1"/>
  <c r="J40" i="2"/>
  <c r="G40" i="2"/>
  <c r="F40" i="2"/>
  <c r="H40" i="2" s="1"/>
  <c r="J39" i="2"/>
  <c r="G39" i="2"/>
  <c r="F39" i="2"/>
  <c r="K39" i="2" s="1"/>
  <c r="F19" i="2"/>
  <c r="J24" i="2"/>
  <c r="G24" i="2"/>
  <c r="F24" i="2"/>
  <c r="K24" i="2" s="1"/>
  <c r="J23" i="2"/>
  <c r="G23" i="2"/>
  <c r="F23" i="2"/>
  <c r="K23" i="2" s="1"/>
  <c r="J22" i="2"/>
  <c r="G22" i="2"/>
  <c r="F22" i="2"/>
  <c r="H22" i="2" s="1"/>
  <c r="J21" i="2"/>
  <c r="G21" i="2"/>
  <c r="F21" i="2"/>
  <c r="H21" i="2" s="1"/>
  <c r="J20" i="2"/>
  <c r="H20" i="2"/>
  <c r="G20" i="2"/>
  <c r="F20" i="2"/>
  <c r="K20" i="2" s="1"/>
  <c r="J19" i="2"/>
  <c r="G19" i="2"/>
  <c r="K19" i="2"/>
  <c r="K10" i="2"/>
  <c r="K8" i="2"/>
  <c r="H10" i="2"/>
  <c r="H11" i="2"/>
  <c r="H8" i="2"/>
  <c r="F9" i="2"/>
  <c r="K9" i="2" s="1"/>
  <c r="F10" i="2"/>
  <c r="F11" i="2"/>
  <c r="K11" i="2" s="1"/>
  <c r="F12" i="2"/>
  <c r="H12" i="2" s="1"/>
  <c r="F13" i="2"/>
  <c r="H13" i="2" s="1"/>
  <c r="F8" i="2"/>
  <c r="G9" i="2"/>
  <c r="G14" i="2" s="1"/>
  <c r="G10" i="2"/>
  <c r="G11" i="2"/>
  <c r="G12" i="2"/>
  <c r="G13" i="2"/>
  <c r="G8" i="2"/>
  <c r="J9" i="2"/>
  <c r="J10" i="2"/>
  <c r="J11" i="2"/>
  <c r="J12" i="2"/>
  <c r="J13" i="2"/>
  <c r="J8" i="2"/>
  <c r="J14" i="2" s="1"/>
  <c r="K13" i="2" l="1"/>
  <c r="H9" i="2"/>
  <c r="H14" i="2" s="1"/>
  <c r="K12" i="2"/>
  <c r="K14" i="2" s="1"/>
  <c r="H23" i="2"/>
  <c r="H33" i="2"/>
  <c r="J35" i="2"/>
  <c r="G35" i="2"/>
  <c r="H29" i="2"/>
  <c r="K31" i="2"/>
  <c r="H30" i="2"/>
  <c r="H35" i="2" s="1"/>
  <c r="K32" i="2"/>
  <c r="H34" i="2"/>
  <c r="H43" i="2"/>
  <c r="H42" i="2"/>
  <c r="J45" i="2"/>
  <c r="G45" i="2"/>
  <c r="H39" i="2"/>
  <c r="K40" i="2"/>
  <c r="K44" i="2"/>
  <c r="K41" i="2"/>
  <c r="H24" i="2"/>
  <c r="J25" i="2"/>
  <c r="G25" i="2"/>
  <c r="H19" i="2"/>
  <c r="K21" i="2"/>
  <c r="K22" i="2"/>
  <c r="BE30" i="1"/>
  <c r="AD30" i="1"/>
  <c r="U30" i="1"/>
  <c r="T30" i="1"/>
  <c r="S30" i="1"/>
  <c r="BE29" i="1"/>
  <c r="AD29" i="1"/>
  <c r="T29" i="1"/>
  <c r="U29" i="1" s="1"/>
  <c r="S29" i="1"/>
  <c r="BE28" i="1"/>
  <c r="AD28" i="1"/>
  <c r="T28" i="1"/>
  <c r="U28" i="1" s="1"/>
  <c r="S28" i="1"/>
  <c r="BE27" i="1"/>
  <c r="AD27" i="1"/>
  <c r="T27" i="1"/>
  <c r="P27" i="1"/>
  <c r="O27" i="1"/>
  <c r="R27" i="1" s="1"/>
  <c r="BE26" i="1"/>
  <c r="AD26" i="1"/>
  <c r="R26" i="1"/>
  <c r="Q26" i="1"/>
  <c r="P26" i="1"/>
  <c r="S26" i="1" s="1"/>
  <c r="O26" i="1"/>
  <c r="T26" i="1" s="1"/>
  <c r="U26" i="1" s="1"/>
  <c r="BE25" i="1"/>
  <c r="AD25" i="1"/>
  <c r="U25" i="1"/>
  <c r="T25" i="1"/>
  <c r="S25" i="1"/>
  <c r="BE24" i="1"/>
  <c r="AD24" i="1"/>
  <c r="T24" i="1"/>
  <c r="U24" i="1" s="1"/>
  <c r="S24" i="1"/>
  <c r="BE23" i="1"/>
  <c r="AD23" i="1"/>
  <c r="T23" i="1"/>
  <c r="U23" i="1" s="1"/>
  <c r="S23" i="1"/>
  <c r="AZ22" i="1"/>
  <c r="AY22" i="1"/>
  <c r="AD22" i="1"/>
  <c r="P22" i="1"/>
  <c r="O22" i="1"/>
  <c r="BB21" i="1"/>
  <c r="BC21" i="1" s="1"/>
  <c r="AZ21" i="1"/>
  <c r="BE21" i="1" s="1"/>
  <c r="AY21" i="1"/>
  <c r="BD21" i="1" s="1"/>
  <c r="AD21" i="1"/>
  <c r="T21" i="1"/>
  <c r="U21" i="1" s="1"/>
  <c r="S21" i="1"/>
  <c r="BE20" i="1"/>
  <c r="AD20" i="1"/>
  <c r="P20" i="1"/>
  <c r="O20" i="1"/>
  <c r="BB19" i="1"/>
  <c r="BC19" i="1" s="1"/>
  <c r="AZ19" i="1"/>
  <c r="AY19" i="1"/>
  <c r="BD19" i="1" s="1"/>
  <c r="AD19" i="1"/>
  <c r="T19" i="1"/>
  <c r="U19" i="1" s="1"/>
  <c r="S19" i="1"/>
  <c r="BE18" i="1"/>
  <c r="AS18" i="1"/>
  <c r="AT18" i="1" s="1"/>
  <c r="AQ18" i="1"/>
  <c r="AP18" i="1"/>
  <c r="AU18" i="1" s="1"/>
  <c r="AD18" i="1"/>
  <c r="R18" i="1"/>
  <c r="S18" i="1" s="1"/>
  <c r="P18" i="1"/>
  <c r="O18" i="1"/>
  <c r="T18" i="1" s="1"/>
  <c r="BB17" i="1"/>
  <c r="BC17" i="1" s="1"/>
  <c r="BA17" i="1"/>
  <c r="AZ17" i="1"/>
  <c r="AY17" i="1"/>
  <c r="BD17" i="1" s="1"/>
  <c r="BE17" i="1" s="1"/>
  <c r="AU17" i="1"/>
  <c r="AQ17" i="1"/>
  <c r="AP17" i="1"/>
  <c r="AS17" i="1" s="1"/>
  <c r="AD17" i="1"/>
  <c r="T17" i="1"/>
  <c r="P17" i="1"/>
  <c r="O17" i="1"/>
  <c r="R17" i="1" s="1"/>
  <c r="AZ16" i="1"/>
  <c r="AY16" i="1"/>
  <c r="AS16" i="1"/>
  <c r="AT16" i="1" s="1"/>
  <c r="AQ16" i="1"/>
  <c r="AV16" i="1" s="1"/>
  <c r="AP16" i="1"/>
  <c r="AU16" i="1" s="1"/>
  <c r="AD16" i="1"/>
  <c r="R16" i="1"/>
  <c r="S16" i="1" s="1"/>
  <c r="P16" i="1"/>
  <c r="U16" i="1" s="1"/>
  <c r="O16" i="1"/>
  <c r="T16" i="1" s="1"/>
  <c r="BB15" i="1"/>
  <c r="BA15" i="1"/>
  <c r="AZ15" i="1"/>
  <c r="BC15" i="1" s="1"/>
  <c r="AY15" i="1"/>
  <c r="BD15" i="1" s="1"/>
  <c r="BE15" i="1" s="1"/>
  <c r="AU15" i="1"/>
  <c r="AQ15" i="1"/>
  <c r="AP15" i="1"/>
  <c r="AS15" i="1" s="1"/>
  <c r="AD15" i="1"/>
  <c r="T15" i="1"/>
  <c r="P15" i="1"/>
  <c r="O15" i="1"/>
  <c r="R15" i="1" s="1"/>
  <c r="AZ14" i="1"/>
  <c r="AY14" i="1"/>
  <c r="AS14" i="1"/>
  <c r="AT14" i="1" s="1"/>
  <c r="AQ14" i="1"/>
  <c r="AP14" i="1"/>
  <c r="AU14" i="1" s="1"/>
  <c r="AD14" i="1"/>
  <c r="R14" i="1"/>
  <c r="S14" i="1" s="1"/>
  <c r="P14" i="1"/>
  <c r="O14" i="1"/>
  <c r="T14" i="1" s="1"/>
  <c r="BB13" i="1"/>
  <c r="BA13" i="1"/>
  <c r="AZ13" i="1"/>
  <c r="BC13" i="1" s="1"/>
  <c r="AY13" i="1"/>
  <c r="BD13" i="1" s="1"/>
  <c r="BE13" i="1" s="1"/>
  <c r="AU13" i="1"/>
  <c r="AQ13" i="1"/>
  <c r="AP13" i="1"/>
  <c r="AS13" i="1" s="1"/>
  <c r="AD13" i="1"/>
  <c r="T13" i="1"/>
  <c r="P13" i="1"/>
  <c r="O13" i="1"/>
  <c r="R13" i="1" s="1"/>
  <c r="AZ12" i="1"/>
  <c r="AY12" i="1"/>
  <c r="AS12" i="1"/>
  <c r="AT12" i="1" s="1"/>
  <c r="AQ12" i="1"/>
  <c r="AV12" i="1" s="1"/>
  <c r="AP12" i="1"/>
  <c r="AU12" i="1" s="1"/>
  <c r="AD12" i="1"/>
  <c r="R12" i="1"/>
  <c r="S12" i="1" s="1"/>
  <c r="P12" i="1"/>
  <c r="U12" i="1" s="1"/>
  <c r="O12" i="1"/>
  <c r="T12" i="1" s="1"/>
  <c r="BB11" i="1"/>
  <c r="BA11" i="1"/>
  <c r="AZ11" i="1"/>
  <c r="BC11" i="1" s="1"/>
  <c r="AY11" i="1"/>
  <c r="BD11" i="1" s="1"/>
  <c r="BE11" i="1" s="1"/>
  <c r="AU11" i="1"/>
  <c r="AQ11" i="1"/>
  <c r="AP11" i="1"/>
  <c r="AS11" i="1" s="1"/>
  <c r="AD11" i="1"/>
  <c r="T11" i="1"/>
  <c r="P11" i="1"/>
  <c r="O11" i="1"/>
  <c r="R11" i="1" s="1"/>
  <c r="AZ10" i="1"/>
  <c r="AY10" i="1"/>
  <c r="AS10" i="1"/>
  <c r="AT10" i="1" s="1"/>
  <c r="AQ10" i="1"/>
  <c r="AP10" i="1"/>
  <c r="AU10" i="1" s="1"/>
  <c r="AD10" i="1"/>
  <c r="R10" i="1"/>
  <c r="S10" i="1" s="1"/>
  <c r="P10" i="1"/>
  <c r="O10" i="1"/>
  <c r="T10" i="1" s="1"/>
  <c r="BB9" i="1"/>
  <c r="BA9" i="1"/>
  <c r="AZ9" i="1"/>
  <c r="BC9" i="1" s="1"/>
  <c r="AY9" i="1"/>
  <c r="BD9" i="1" s="1"/>
  <c r="BE9" i="1" s="1"/>
  <c r="AU9" i="1"/>
  <c r="AQ9" i="1"/>
  <c r="AP9" i="1"/>
  <c r="AS9" i="1" s="1"/>
  <c r="AD9" i="1"/>
  <c r="T9" i="1"/>
  <c r="P9" i="1"/>
  <c r="O9" i="1"/>
  <c r="R9" i="1" s="1"/>
  <c r="G9" i="1"/>
  <c r="F9" i="1"/>
  <c r="BB8" i="1"/>
  <c r="BC8" i="1" s="1"/>
  <c r="AZ8" i="1"/>
  <c r="BE8" i="1" s="1"/>
  <c r="AY8" i="1"/>
  <c r="BD8" i="1" s="1"/>
  <c r="AS8" i="1"/>
  <c r="AR8" i="1"/>
  <c r="AQ8" i="1"/>
  <c r="AT8" i="1" s="1"/>
  <c r="AP8" i="1"/>
  <c r="AU8" i="1" s="1"/>
  <c r="AV8" i="1" s="1"/>
  <c r="AD8" i="1"/>
  <c r="R8" i="1"/>
  <c r="Q8" i="1"/>
  <c r="P8" i="1"/>
  <c r="S8" i="1" s="1"/>
  <c r="O8" i="1"/>
  <c r="T8" i="1" s="1"/>
  <c r="U8" i="1" s="1"/>
  <c r="K8" i="1"/>
  <c r="G8" i="1"/>
  <c r="F8" i="1"/>
  <c r="I8" i="1" s="1"/>
  <c r="AZ7" i="1"/>
  <c r="AY7" i="1"/>
  <c r="AS7" i="1"/>
  <c r="AT7" i="1" s="1"/>
  <c r="AQ7" i="1"/>
  <c r="AV7" i="1" s="1"/>
  <c r="AP7" i="1"/>
  <c r="AU7" i="1" s="1"/>
  <c r="AJ7" i="1"/>
  <c r="AI7" i="1"/>
  <c r="AH7" i="1"/>
  <c r="AK7" i="1" s="1"/>
  <c r="AG7" i="1"/>
  <c r="AL7" i="1" s="1"/>
  <c r="AM7" i="1" s="1"/>
  <c r="AC7" i="1"/>
  <c r="Y7" i="1"/>
  <c r="X7" i="1"/>
  <c r="AA7" i="1" s="1"/>
  <c r="P7" i="1"/>
  <c r="O7" i="1"/>
  <c r="I7" i="1"/>
  <c r="J7" i="1" s="1"/>
  <c r="G7" i="1"/>
  <c r="F7" i="1"/>
  <c r="H7" i="1" s="1"/>
  <c r="BB6" i="1"/>
  <c r="BC6" i="1" s="1"/>
  <c r="BA6" i="1"/>
  <c r="AZ6" i="1"/>
  <c r="AY6" i="1"/>
  <c r="BD6" i="1" s="1"/>
  <c r="BE6" i="1" s="1"/>
  <c r="AU6" i="1"/>
  <c r="AS6" i="1"/>
  <c r="AQ6" i="1"/>
  <c r="AP6" i="1"/>
  <c r="AH6" i="1"/>
  <c r="AG6" i="1"/>
  <c r="AA6" i="1"/>
  <c r="AB6" i="1" s="1"/>
  <c r="Y6" i="1"/>
  <c r="X6" i="1"/>
  <c r="AC6" i="1" s="1"/>
  <c r="R6" i="1"/>
  <c r="Q6" i="1"/>
  <c r="P6" i="1"/>
  <c r="S6" i="1" s="1"/>
  <c r="O6" i="1"/>
  <c r="T6" i="1" s="1"/>
  <c r="U6" i="1" s="1"/>
  <c r="K6" i="1"/>
  <c r="G6" i="1"/>
  <c r="F6" i="1"/>
  <c r="I6" i="1" s="1"/>
  <c r="AZ3" i="1"/>
  <c r="AQ3" i="1"/>
  <c r="AH3" i="1"/>
  <c r="Y3" i="1"/>
  <c r="P3" i="1"/>
  <c r="G3" i="1"/>
  <c r="H45" i="2" l="1"/>
  <c r="K35" i="2"/>
  <c r="K45" i="2"/>
  <c r="H25" i="2"/>
  <c r="K25" i="2"/>
  <c r="AB7" i="1"/>
  <c r="AB31" i="1" s="1"/>
  <c r="Z7" i="1"/>
  <c r="AD7" i="1"/>
  <c r="AT11" i="1"/>
  <c r="AV11" i="1"/>
  <c r="AR11" i="1"/>
  <c r="S15" i="1"/>
  <c r="U15" i="1"/>
  <c r="Q15" i="1"/>
  <c r="AT6" i="1"/>
  <c r="AV6" i="1"/>
  <c r="AR6" i="1"/>
  <c r="U7" i="1"/>
  <c r="BB7" i="1"/>
  <c r="BC7" i="1" s="1"/>
  <c r="BD7" i="1"/>
  <c r="J8" i="1"/>
  <c r="H8" i="1"/>
  <c r="L8" i="1"/>
  <c r="I9" i="1"/>
  <c r="J9" i="1" s="1"/>
  <c r="H9" i="1"/>
  <c r="K9" i="1"/>
  <c r="S9" i="1"/>
  <c r="U9" i="1"/>
  <c r="Q9" i="1"/>
  <c r="AT9" i="1"/>
  <c r="AV9" i="1"/>
  <c r="AR9" i="1"/>
  <c r="U10" i="1"/>
  <c r="AV10" i="1"/>
  <c r="BB12" i="1"/>
  <c r="BC12" i="1" s="1"/>
  <c r="BD12" i="1"/>
  <c r="BE12" i="1" s="1"/>
  <c r="S13" i="1"/>
  <c r="U13" i="1"/>
  <c r="Q13" i="1"/>
  <c r="AT13" i="1"/>
  <c r="AV13" i="1"/>
  <c r="AR13" i="1"/>
  <c r="U14" i="1"/>
  <c r="AV14" i="1"/>
  <c r="BB16" i="1"/>
  <c r="BC16" i="1" s="1"/>
  <c r="BD16" i="1"/>
  <c r="S17" i="1"/>
  <c r="U17" i="1"/>
  <c r="Q17" i="1"/>
  <c r="AT17" i="1"/>
  <c r="AV17" i="1"/>
  <c r="AR17" i="1"/>
  <c r="U18" i="1"/>
  <c r="AV18" i="1"/>
  <c r="R22" i="1"/>
  <c r="S22" i="1" s="1"/>
  <c r="T22" i="1"/>
  <c r="U22" i="1" s="1"/>
  <c r="BB22" i="1"/>
  <c r="BC22" i="1" s="1"/>
  <c r="BD22" i="1"/>
  <c r="S27" i="1"/>
  <c r="U27" i="1"/>
  <c r="Q27" i="1"/>
  <c r="R7" i="1"/>
  <c r="S7" i="1" s="1"/>
  <c r="S31" i="1" s="1"/>
  <c r="T7" i="1"/>
  <c r="BB10" i="1"/>
  <c r="BC10" i="1" s="1"/>
  <c r="BC31" i="1" s="1"/>
  <c r="BD10" i="1"/>
  <c r="BE10" i="1" s="1"/>
  <c r="S11" i="1"/>
  <c r="U11" i="1"/>
  <c r="Q11" i="1"/>
  <c r="Q31" i="1" s="1"/>
  <c r="BB14" i="1"/>
  <c r="BC14" i="1" s="1"/>
  <c r="BD14" i="1"/>
  <c r="BE14" i="1" s="1"/>
  <c r="AT15" i="1"/>
  <c r="AV15" i="1"/>
  <c r="AR15" i="1"/>
  <c r="AJ6" i="1"/>
  <c r="AK6" i="1" s="1"/>
  <c r="AK31" i="1" s="1"/>
  <c r="AL6" i="1"/>
  <c r="AM6" i="1" s="1"/>
  <c r="AM31" i="1" s="1"/>
  <c r="BE19" i="1"/>
  <c r="L6" i="1"/>
  <c r="H31" i="1"/>
  <c r="AD6" i="1"/>
  <c r="AD31" i="1" s="1"/>
  <c r="BE7" i="1"/>
  <c r="BE31" i="1" s="1"/>
  <c r="L9" i="1"/>
  <c r="BE16" i="1"/>
  <c r="R20" i="1"/>
  <c r="S20" i="1" s="1"/>
  <c r="T20" i="1"/>
  <c r="U20" i="1" s="1"/>
  <c r="BE22" i="1"/>
  <c r="AI6" i="1"/>
  <c r="AI31" i="1" s="1"/>
  <c r="K7" i="1"/>
  <c r="Q7" i="1"/>
  <c r="BA7" i="1"/>
  <c r="BA10" i="1"/>
  <c r="BA12" i="1"/>
  <c r="BA14" i="1"/>
  <c r="BA16" i="1"/>
  <c r="Q20" i="1"/>
  <c r="Q22" i="1"/>
  <c r="BA22" i="1"/>
  <c r="Z6" i="1"/>
  <c r="Z31" i="1" s="1"/>
  <c r="AR7" i="1"/>
  <c r="BA8" i="1"/>
  <c r="BA31" i="1" s="1"/>
  <c r="Q10" i="1"/>
  <c r="AR10" i="1"/>
  <c r="Q12" i="1"/>
  <c r="AR12" i="1"/>
  <c r="Q14" i="1"/>
  <c r="AR14" i="1"/>
  <c r="Q16" i="1"/>
  <c r="AR16" i="1"/>
  <c r="Q18" i="1"/>
  <c r="AR18" i="1"/>
  <c r="BA19" i="1"/>
  <c r="BA21" i="1"/>
  <c r="U31" i="1" l="1"/>
  <c r="L31" i="1"/>
  <c r="AR31" i="1"/>
  <c r="D36" i="1"/>
  <c r="J31" i="1"/>
  <c r="AV31" i="1"/>
  <c r="AT31" i="1"/>
  <c r="D38" i="1" l="1"/>
  <c r="D37" i="1"/>
</calcChain>
</file>

<file path=xl/sharedStrings.xml><?xml version="1.0" encoding="utf-8"?>
<sst xmlns="http://schemas.openxmlformats.org/spreadsheetml/2006/main" count="161" uniqueCount="60">
  <si>
    <t>გულ-სისხლძარღვთა დაავადებები</t>
  </si>
  <si>
    <t>ფილტვის დაავადებები</t>
  </si>
  <si>
    <t>დიაბეტი</t>
  </si>
  <si>
    <t>ფარისებრი ჯირკვლის დაავადებები</t>
  </si>
  <si>
    <t>პარკინსონი</t>
  </si>
  <si>
    <t>ეპილეფსია</t>
  </si>
  <si>
    <t>ბენეფიციართა რაოდენობა (არსებული)</t>
  </si>
  <si>
    <t>საშუალო ხარჯი 9 თვეში(ლარი)</t>
  </si>
  <si>
    <t>საშუალო ხარჯი 12 თვეში(ლარი)</t>
  </si>
  <si>
    <t>ბენეფიციართა პროგნოზული რაოდენობა</t>
  </si>
  <si>
    <t>სულ ხარჯი (ლარი) პროგნოზულ ბენეფიციარებზე 12 თვეში (12 თვეში საშუალო ხარჯვის ნიშნულის მიხედვით)</t>
  </si>
  <si>
    <t>საშუალო ხარჯვის მაქსიმალურად (100%) ზრდის პროგნოზი (ლარი)</t>
  </si>
  <si>
    <t>სულ ხარჯი (ლარი) პროგნოზულ ბენეფიციარებზე 12 თვეში (ხარჯვის მაქსიმალურად ზრდის ნიშნულის მიხედვით)</t>
  </si>
  <si>
    <t>საშუალო ხარჯვის  (50%) ზრდის პროგნოზი (ლარი)</t>
  </si>
  <si>
    <t>სულ ხარჯი (ლარი) პროგნოზულ ბენეფიციარებზე 12 თვეში (ხარჯვის 50%-იანი ზრდის ნიშნულის მიხედვით)</t>
  </si>
  <si>
    <t>სულ</t>
  </si>
  <si>
    <t>ლარის შუალედი</t>
  </si>
  <si>
    <t>1-100</t>
  </si>
  <si>
    <t>100-200</t>
  </si>
  <si>
    <t>200-300</t>
  </si>
  <si>
    <t>300-400</t>
  </si>
  <si>
    <t>400-500</t>
  </si>
  <si>
    <t>500-600</t>
  </si>
  <si>
    <t>600-700</t>
  </si>
  <si>
    <t>700-800</t>
  </si>
  <si>
    <t>800-900</t>
  </si>
  <si>
    <t>900-1000</t>
  </si>
  <si>
    <t>1000-1100</t>
  </si>
  <si>
    <t>1100-1200</t>
  </si>
  <si>
    <t>1200-1300</t>
  </si>
  <si>
    <t>1300-1400</t>
  </si>
  <si>
    <t>1400-1500</t>
  </si>
  <si>
    <t>1500-1600</t>
  </si>
  <si>
    <t>1600-1700</t>
  </si>
  <si>
    <t>1700-1800</t>
  </si>
  <si>
    <t>1800-1900</t>
  </si>
  <si>
    <t>1900-2000</t>
  </si>
  <si>
    <t>2000-2100</t>
  </si>
  <si>
    <t>2100-2200</t>
  </si>
  <si>
    <t>2200-2300</t>
  </si>
  <si>
    <t>2300-2400</t>
  </si>
  <si>
    <t>2400-2500</t>
  </si>
  <si>
    <t>წლიური ბიუჯეტის პროგნოზი (ლარი)</t>
  </si>
  <si>
    <t>სავარაუდო პროგნოზული დაშვებები</t>
  </si>
  <si>
    <t>ვერსია 1</t>
  </si>
  <si>
    <t>ბენეფიციარების ზრდა 60%, ხარჯვის 12 თვიანი საშუალო ნიშნული (არსებული ფასების (სატენდერო) მიხედვით)</t>
  </si>
  <si>
    <t>ვერსია 2</t>
  </si>
  <si>
    <t>ბენეფიციარების ზრდა 60%, ხარჯვის ზრდა სავარაუდოდ 100% (საბაზრო ფასების ხარჯზე)</t>
  </si>
  <si>
    <t>ვერსია 3</t>
  </si>
  <si>
    <t>ბენეფიციარების ზრდა 60%, ხარჯვის ზრდა სავარაუდოდ 50% (საბაზრო ფასების ხარჯზე)</t>
  </si>
  <si>
    <t>ბენეფიციართა რაოდენობა პროგნოზული</t>
  </si>
  <si>
    <t>ლიმიტის 60%-იანი ათვისება? (ლარი)</t>
  </si>
  <si>
    <t>ხარჯვა ლიმიტის მიხედვით (ლარი)</t>
  </si>
  <si>
    <t>ხარჯვა ლიმიტის 60%-იანი ათვისების მიხედვით (ლარი)</t>
  </si>
  <si>
    <t>სავარაუდო ლიმიტი? არსებული ხარჯვით (ლარი)</t>
  </si>
  <si>
    <t>სავარაუდო ლიმიტი? გაზრდილი (50%) ხარჯვით (ლარი)</t>
  </si>
  <si>
    <t>სავარაუდო ლიმიტი? გაზრდილი (50%) ხარჯვით (ბენეფიციართა 80%-ის ხარჯვის მიხედვით)(ლარი)</t>
  </si>
  <si>
    <t>ლიმიტები</t>
  </si>
  <si>
    <t>ვერსია 4</t>
  </si>
  <si>
    <t>სავარაუდო ლიმიტი? არსებული ხარჯვით (ბენეფიციართა 80%-ის ხარჯვის მიხედვით)(ლარი)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</si>
</sst>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charset val="204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5">
    <xf numFmtId="0" fontId="0" fillId="0" borderId="0" xfId="0"/>
    <xf numFmtId="0" fontId="0" fillId="0" borderId="4" xfId="0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3" borderId="4" xfId="0" applyFont="1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3" fillId="3" borderId="5" xfId="0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center"/>
    </xf>
    <xf numFmtId="0" fontId="0" fillId="0" borderId="4" xfId="0" applyBorder="1"/>
    <xf numFmtId="164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/>
    </xf>
    <xf numFmtId="1" fontId="0" fillId="3" borderId="4" xfId="0" applyNumberFormat="1" applyFill="1" applyBorder="1" applyAlignment="1">
      <alignment horizontal="center"/>
    </xf>
    <xf numFmtId="164" fontId="2" fillId="0" borderId="4" xfId="0" applyNumberFormat="1" applyFont="1" applyBorder="1" applyAlignment="1">
      <alignment horizontal="center"/>
    </xf>
    <xf numFmtId="164" fontId="0" fillId="4" borderId="4" xfId="1" applyNumberFormat="1" applyFont="1" applyFill="1" applyBorder="1" applyAlignment="1">
      <alignment horizontal="center"/>
    </xf>
    <xf numFmtId="1" fontId="0" fillId="2" borderId="4" xfId="0" applyNumberFormat="1" applyFill="1" applyBorder="1" applyAlignment="1">
      <alignment horizontal="center"/>
    </xf>
    <xf numFmtId="164" fontId="0" fillId="5" borderId="4" xfId="0" applyNumberFormat="1" applyFill="1" applyBorder="1"/>
    <xf numFmtId="164" fontId="0" fillId="0" borderId="4" xfId="0" applyNumberFormat="1" applyFill="1" applyBorder="1"/>
    <xf numFmtId="164" fontId="0" fillId="6" borderId="4" xfId="0" applyNumberFormat="1" applyFill="1" applyBorder="1"/>
    <xf numFmtId="164" fontId="0" fillId="4" borderId="4" xfId="1" applyNumberFormat="1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0" borderId="4" xfId="0" applyFill="1" applyBorder="1"/>
    <xf numFmtId="43" fontId="0" fillId="2" borderId="4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0" fontId="4" fillId="0" borderId="4" xfId="0" applyFont="1" applyBorder="1" applyAlignment="1">
      <alignment horizontal="center" wrapText="1"/>
    </xf>
    <xf numFmtId="0" fontId="2" fillId="0" borderId="4" xfId="0" applyFont="1" applyBorder="1"/>
    <xf numFmtId="43" fontId="0" fillId="0" borderId="0" xfId="0" applyNumberFormat="1"/>
    <xf numFmtId="43" fontId="0" fillId="0" borderId="0" xfId="0" applyNumberFormat="1" applyAlignment="1">
      <alignment horizontal="center"/>
    </xf>
    <xf numFmtId="164" fontId="0" fillId="0" borderId="0" xfId="1" applyNumberFormat="1" applyFont="1" applyAlignment="1">
      <alignment horizontal="center"/>
    </xf>
    <xf numFmtId="0" fontId="0" fillId="2" borderId="0" xfId="0" applyFill="1" applyAlignment="1">
      <alignment horizontal="center"/>
    </xf>
    <xf numFmtId="164" fontId="0" fillId="0" borderId="4" xfId="1" applyNumberFormat="1" applyFont="1" applyBorder="1"/>
    <xf numFmtId="0" fontId="3" fillId="7" borderId="4" xfId="0" applyFont="1" applyFill="1" applyBorder="1" applyAlignment="1">
      <alignment horizontal="center" vertical="center" wrapText="1"/>
    </xf>
    <xf numFmtId="164" fontId="0" fillId="7" borderId="4" xfId="1" applyNumberFormat="1" applyFont="1" applyFill="1" applyBorder="1"/>
    <xf numFmtId="0" fontId="3" fillId="12" borderId="4" xfId="0" applyFont="1" applyFill="1" applyBorder="1" applyAlignment="1">
      <alignment horizontal="center" vertical="center" wrapText="1"/>
    </xf>
    <xf numFmtId="164" fontId="0" fillId="12" borderId="4" xfId="1" applyNumberFormat="1" applyFont="1" applyFill="1" applyBorder="1"/>
    <xf numFmtId="0" fontId="2" fillId="8" borderId="1" xfId="0" applyFont="1" applyFill="1" applyBorder="1" applyAlignment="1">
      <alignment horizontal="center"/>
    </xf>
    <xf numFmtId="0" fontId="2" fillId="8" borderId="2" xfId="0" applyFont="1" applyFill="1" applyBorder="1" applyAlignment="1">
      <alignment horizontal="center"/>
    </xf>
    <xf numFmtId="0" fontId="2" fillId="8" borderId="3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0" fillId="4" borderId="5" xfId="0" applyFill="1" applyBorder="1" applyAlignment="1">
      <alignment horizontal="center"/>
    </xf>
    <xf numFmtId="0" fontId="0" fillId="4" borderId="7" xfId="0" applyFill="1" applyBorder="1" applyAlignment="1">
      <alignment horizontal="center"/>
    </xf>
    <xf numFmtId="0" fontId="0" fillId="4" borderId="9" xfId="0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11" borderId="1" xfId="0" applyFont="1" applyFill="1" applyBorder="1" applyAlignment="1">
      <alignment horizontal="center"/>
    </xf>
    <xf numFmtId="0" fontId="2" fillId="11" borderId="2" xfId="0" applyFont="1" applyFill="1" applyBorder="1" applyAlignment="1">
      <alignment horizontal="center"/>
    </xf>
    <xf numFmtId="0" fontId="2" fillId="11" borderId="3" xfId="0" applyFont="1" applyFill="1" applyBorder="1" applyAlignment="1">
      <alignment horizontal="center"/>
    </xf>
    <xf numFmtId="0" fontId="2" fillId="9" borderId="1" xfId="0" applyFont="1" applyFill="1" applyBorder="1" applyAlignment="1">
      <alignment horizontal="center"/>
    </xf>
    <xf numFmtId="0" fontId="2" fillId="9" borderId="2" xfId="0" applyFont="1" applyFill="1" applyBorder="1" applyAlignment="1">
      <alignment horizontal="center"/>
    </xf>
    <xf numFmtId="0" fontId="2" fillId="9" borderId="3" xfId="0" applyFont="1" applyFill="1" applyBorder="1" applyAlignment="1">
      <alignment horizontal="center"/>
    </xf>
    <xf numFmtId="0" fontId="2" fillId="10" borderId="1" xfId="0" applyFont="1" applyFill="1" applyBorder="1" applyAlignment="1">
      <alignment horizontal="center"/>
    </xf>
    <xf numFmtId="0" fontId="2" fillId="10" borderId="2" xfId="0" applyFont="1" applyFill="1" applyBorder="1" applyAlignment="1">
      <alignment horizontal="center"/>
    </xf>
    <xf numFmtId="0" fontId="2" fillId="10" borderId="3" xfId="0" applyFont="1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164" fontId="2" fillId="0" borderId="5" xfId="1" applyNumberFormat="1" applyFont="1" applyBorder="1" applyAlignment="1">
      <alignment horizontal="center" vertical="center"/>
    </xf>
    <xf numFmtId="164" fontId="2" fillId="0" borderId="7" xfId="1" applyNumberFormat="1" applyFont="1" applyBorder="1" applyAlignment="1">
      <alignment horizontal="center" vertical="center"/>
    </xf>
    <xf numFmtId="164" fontId="2" fillId="0" borderId="9" xfId="1" applyNumberFormat="1" applyFont="1" applyBorder="1" applyAlignment="1">
      <alignment horizontal="center" vertical="center"/>
    </xf>
    <xf numFmtId="164" fontId="2" fillId="0" borderId="5" xfId="0" applyNumberFormat="1" applyFont="1" applyBorder="1" applyAlignment="1">
      <alignment horizontal="center" vertical="center"/>
    </xf>
    <xf numFmtId="164" fontId="2" fillId="0" borderId="7" xfId="0" applyNumberFormat="1" applyFont="1" applyBorder="1" applyAlignment="1">
      <alignment horizontal="center" vertical="center"/>
    </xf>
    <xf numFmtId="164" fontId="2" fillId="0" borderId="9" xfId="0" applyNumberFormat="1" applyFont="1" applyBorder="1" applyAlignment="1">
      <alignment horizontal="center" vertical="center"/>
    </xf>
    <xf numFmtId="0" fontId="0" fillId="6" borderId="5" xfId="0" applyFill="1" applyBorder="1" applyAlignment="1">
      <alignment horizontal="center"/>
    </xf>
    <xf numFmtId="0" fontId="0" fillId="6" borderId="7" xfId="0" applyFill="1" applyBorder="1" applyAlignment="1">
      <alignment horizontal="center"/>
    </xf>
    <xf numFmtId="0" fontId="0" fillId="6" borderId="9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5" borderId="5" xfId="0" applyFill="1" applyBorder="1" applyAlignment="1">
      <alignment horizontal="center"/>
    </xf>
    <xf numFmtId="0" fontId="0" fillId="5" borderId="7" xfId="0" applyFill="1" applyBorder="1" applyAlignment="1">
      <alignment horizontal="center"/>
    </xf>
    <xf numFmtId="0" fontId="0" fillId="5" borderId="9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0" fillId="0" borderId="4" xfId="0" applyBorder="1" applyAlignment="1">
      <alignment horizontal="left"/>
    </xf>
    <xf numFmtId="0" fontId="4" fillId="0" borderId="5" xfId="0" applyFont="1" applyBorder="1" applyAlignment="1">
      <alignment horizontal="center" vertical="center" textRotation="255"/>
    </xf>
    <xf numFmtId="0" fontId="4" fillId="0" borderId="7" xfId="0" applyFont="1" applyBorder="1" applyAlignment="1">
      <alignment horizontal="center" vertical="center" textRotation="255"/>
    </xf>
    <xf numFmtId="0" fontId="4" fillId="0" borderId="9" xfId="0" applyFont="1" applyBorder="1" applyAlignment="1">
      <alignment horizontal="center" vertical="center" textRotation="255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64" fontId="2" fillId="0" borderId="6" xfId="0" applyNumberFormat="1" applyFont="1" applyBorder="1" applyAlignment="1">
      <alignment horizontal="center" vertical="center"/>
    </xf>
    <xf numFmtId="164" fontId="2" fillId="0" borderId="8" xfId="0" applyNumberFormat="1" applyFont="1" applyBorder="1" applyAlignment="1">
      <alignment horizontal="center" vertical="center"/>
    </xf>
    <xf numFmtId="164" fontId="2" fillId="0" borderId="10" xfId="0" applyNumberFormat="1" applyFont="1" applyBorder="1" applyAlignment="1">
      <alignment horizontal="center" vertical="center"/>
    </xf>
    <xf numFmtId="0" fontId="0" fillId="0" borderId="4" xfId="0" applyFill="1" applyBorder="1" applyAlignment="1">
      <alignment horizontal="center"/>
    </xf>
    <xf numFmtId="0" fontId="0" fillId="0" borderId="0" xfId="0" applyAlignment="1">
      <alignment horizontal="center"/>
    </xf>
    <xf numFmtId="0" fontId="2" fillId="0" borderId="4" xfId="0" applyFont="1" applyBorder="1" applyAlignment="1">
      <alignment horizontal="center" textRotation="255"/>
    </xf>
    <xf numFmtId="0" fontId="2" fillId="12" borderId="4" xfId="0" applyFont="1" applyFill="1" applyBorder="1" applyAlignment="1">
      <alignment horizontal="center" textRotation="255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E71"/>
  <sheetViews>
    <sheetView tabSelected="1" workbookViewId="0">
      <selection activeCell="E37" sqref="E37:N37"/>
    </sheetView>
  </sheetViews>
  <sheetFormatPr defaultRowHeight="15" x14ac:dyDescent="0.25"/>
  <cols>
    <col min="1" max="1" width="8.5703125" customWidth="1"/>
    <col min="2" max="2" width="4.85546875" customWidth="1"/>
    <col min="3" max="3" width="11.5703125" bestFit="1" customWidth="1"/>
    <col min="4" max="4" width="16" style="25" customWidth="1"/>
    <col min="5" max="6" width="14.7109375" style="25" customWidth="1"/>
    <col min="7" max="7" width="14.7109375" style="32" customWidth="1"/>
    <col min="8" max="8" width="16.5703125" style="32" customWidth="1"/>
    <col min="9" max="10" width="14.7109375" style="32" customWidth="1"/>
    <col min="11" max="12" width="14.7109375" style="26" customWidth="1"/>
    <col min="13" max="13" width="13.42578125" style="25" customWidth="1"/>
    <col min="14" max="19" width="14.7109375" style="25" customWidth="1"/>
    <col min="20" max="21" width="14.7109375" style="26" customWidth="1"/>
    <col min="22" max="22" width="13.42578125" style="25" customWidth="1"/>
    <col min="23" max="28" width="14.7109375" style="25" customWidth="1"/>
    <col min="29" max="30" width="14.7109375" style="26" customWidth="1"/>
    <col min="31" max="31" width="13.42578125" style="26" customWidth="1"/>
    <col min="32" max="39" width="14.7109375" style="26" customWidth="1"/>
    <col min="40" max="40" width="13.42578125" style="26" customWidth="1"/>
    <col min="41" max="48" width="14.7109375" style="26" customWidth="1"/>
    <col min="49" max="50" width="13.42578125" style="26" customWidth="1"/>
    <col min="51" max="51" width="14.7109375" style="26" customWidth="1"/>
    <col min="52" max="53" width="14.140625" customWidth="1"/>
    <col min="55" max="55" width="13.7109375" customWidth="1"/>
    <col min="57" max="57" width="11.85546875" customWidth="1"/>
  </cols>
  <sheetData>
    <row r="1" spans="2:57" x14ac:dyDescent="0.25">
      <c r="D1" s="45" t="s">
        <v>0</v>
      </c>
      <c r="E1" s="46"/>
      <c r="F1" s="46"/>
      <c r="G1" s="46"/>
      <c r="H1" s="46"/>
      <c r="I1" s="46"/>
      <c r="J1" s="46"/>
      <c r="K1" s="46"/>
      <c r="L1" s="47"/>
      <c r="M1" s="48" t="s">
        <v>1</v>
      </c>
      <c r="N1" s="49"/>
      <c r="O1" s="49"/>
      <c r="P1" s="49"/>
      <c r="Q1" s="49"/>
      <c r="R1" s="49"/>
      <c r="S1" s="49"/>
      <c r="T1" s="49"/>
      <c r="U1" s="50"/>
      <c r="V1" s="51" t="s">
        <v>2</v>
      </c>
      <c r="W1" s="52"/>
      <c r="X1" s="52"/>
      <c r="Y1" s="52"/>
      <c r="Z1" s="52"/>
      <c r="AA1" s="52"/>
      <c r="AB1" s="52"/>
      <c r="AC1" s="52"/>
      <c r="AD1" s="53"/>
      <c r="AE1" s="54" t="s">
        <v>3</v>
      </c>
      <c r="AF1" s="55"/>
      <c r="AG1" s="55"/>
      <c r="AH1" s="55"/>
      <c r="AI1" s="55"/>
      <c r="AJ1" s="55"/>
      <c r="AK1" s="55"/>
      <c r="AL1" s="55"/>
      <c r="AM1" s="56"/>
      <c r="AN1" s="38" t="s">
        <v>4</v>
      </c>
      <c r="AO1" s="39"/>
      <c r="AP1" s="39"/>
      <c r="AQ1" s="39"/>
      <c r="AR1" s="39"/>
      <c r="AS1" s="39"/>
      <c r="AT1" s="39"/>
      <c r="AU1" s="39"/>
      <c r="AV1" s="40"/>
      <c r="AW1" s="41" t="s">
        <v>5</v>
      </c>
      <c r="AX1" s="41"/>
      <c r="AY1" s="41"/>
      <c r="AZ1" s="41"/>
      <c r="BA1" s="41"/>
      <c r="BB1" s="41"/>
      <c r="BC1" s="41"/>
      <c r="BD1" s="41"/>
      <c r="BE1" s="41"/>
    </row>
    <row r="2" spans="2:57" s="5" customFormat="1" ht="112.5" x14ac:dyDescent="0.25">
      <c r="B2" s="1"/>
      <c r="C2" s="1"/>
      <c r="D2" s="2" t="s">
        <v>6</v>
      </c>
      <c r="E2" s="2" t="s">
        <v>7</v>
      </c>
      <c r="F2" s="3" t="s">
        <v>8</v>
      </c>
      <c r="G2" s="4" t="s">
        <v>9</v>
      </c>
      <c r="H2" s="4" t="s">
        <v>10</v>
      </c>
      <c r="I2" s="4" t="s">
        <v>11</v>
      </c>
      <c r="J2" s="4" t="s">
        <v>12</v>
      </c>
      <c r="K2" s="4" t="s">
        <v>13</v>
      </c>
      <c r="L2" s="4" t="s">
        <v>14</v>
      </c>
      <c r="M2" s="2" t="s">
        <v>6</v>
      </c>
      <c r="N2" s="2" t="s">
        <v>7</v>
      </c>
      <c r="O2" s="3" t="s">
        <v>8</v>
      </c>
      <c r="P2" s="4" t="s">
        <v>9</v>
      </c>
      <c r="Q2" s="4" t="s">
        <v>10</v>
      </c>
      <c r="R2" s="4" t="s">
        <v>11</v>
      </c>
      <c r="S2" s="4" t="s">
        <v>12</v>
      </c>
      <c r="T2" s="4" t="s">
        <v>13</v>
      </c>
      <c r="U2" s="4" t="s">
        <v>14</v>
      </c>
      <c r="V2" s="2" t="s">
        <v>6</v>
      </c>
      <c r="W2" s="2" t="s">
        <v>7</v>
      </c>
      <c r="X2" s="3" t="s">
        <v>8</v>
      </c>
      <c r="Y2" s="4" t="s">
        <v>9</v>
      </c>
      <c r="Z2" s="4" t="s">
        <v>10</v>
      </c>
      <c r="AA2" s="4" t="s">
        <v>11</v>
      </c>
      <c r="AB2" s="4" t="s">
        <v>12</v>
      </c>
      <c r="AC2" s="4" t="s">
        <v>13</v>
      </c>
      <c r="AD2" s="4" t="s">
        <v>14</v>
      </c>
      <c r="AE2" s="2" t="s">
        <v>6</v>
      </c>
      <c r="AF2" s="2" t="s">
        <v>7</v>
      </c>
      <c r="AG2" s="3" t="s">
        <v>8</v>
      </c>
      <c r="AH2" s="4" t="s">
        <v>9</v>
      </c>
      <c r="AI2" s="4" t="s">
        <v>10</v>
      </c>
      <c r="AJ2" s="4" t="s">
        <v>11</v>
      </c>
      <c r="AK2" s="4" t="s">
        <v>12</v>
      </c>
      <c r="AL2" s="4" t="s">
        <v>13</v>
      </c>
      <c r="AM2" s="4" t="s">
        <v>14</v>
      </c>
      <c r="AN2" s="2" t="s">
        <v>6</v>
      </c>
      <c r="AO2" s="2" t="s">
        <v>7</v>
      </c>
      <c r="AP2" s="3" t="s">
        <v>8</v>
      </c>
      <c r="AQ2" s="4" t="s">
        <v>9</v>
      </c>
      <c r="AR2" s="4" t="s">
        <v>10</v>
      </c>
      <c r="AS2" s="4" t="s">
        <v>11</v>
      </c>
      <c r="AT2" s="4" t="s">
        <v>12</v>
      </c>
      <c r="AU2" s="4" t="s">
        <v>13</v>
      </c>
      <c r="AV2" s="4" t="s">
        <v>14</v>
      </c>
      <c r="AW2" s="2" t="s">
        <v>6</v>
      </c>
      <c r="AX2" s="2" t="s">
        <v>7</v>
      </c>
      <c r="AY2" s="3" t="s">
        <v>8</v>
      </c>
      <c r="AZ2" s="4" t="s">
        <v>9</v>
      </c>
      <c r="BA2" s="4" t="s">
        <v>10</v>
      </c>
      <c r="BB2" s="4" t="s">
        <v>11</v>
      </c>
      <c r="BC2" s="4" t="s">
        <v>12</v>
      </c>
      <c r="BD2" s="4" t="s">
        <v>13</v>
      </c>
      <c r="BE2" s="4" t="s">
        <v>14</v>
      </c>
    </row>
    <row r="3" spans="2:57" ht="11.25" customHeight="1" x14ac:dyDescent="0.25">
      <c r="B3" s="57"/>
      <c r="C3" s="60" t="s">
        <v>15</v>
      </c>
      <c r="D3" s="63">
        <v>84868</v>
      </c>
      <c r="E3" s="57"/>
      <c r="F3" s="6">
        <v>12</v>
      </c>
      <c r="G3" s="66">
        <f>D3+D3*60/100</f>
        <v>135788.79999999999</v>
      </c>
      <c r="H3" s="42"/>
      <c r="I3" s="72"/>
      <c r="J3" s="75"/>
      <c r="K3" s="78"/>
      <c r="L3" s="69"/>
      <c r="M3" s="66">
        <v>7768</v>
      </c>
      <c r="N3" s="57"/>
      <c r="O3" s="7">
        <v>12</v>
      </c>
      <c r="P3" s="66">
        <f>M3+M3*60/100</f>
        <v>12428.8</v>
      </c>
      <c r="Q3" s="42"/>
      <c r="R3" s="72"/>
      <c r="S3" s="75"/>
      <c r="T3" s="78"/>
      <c r="U3" s="69"/>
      <c r="V3" s="66">
        <v>30308</v>
      </c>
      <c r="W3" s="57"/>
      <c r="X3" s="7">
        <v>12</v>
      </c>
      <c r="Y3" s="66">
        <f>V3+V3*60/100</f>
        <v>48492.800000000003</v>
      </c>
      <c r="Z3" s="42"/>
      <c r="AA3" s="72"/>
      <c r="AB3" s="75"/>
      <c r="AC3" s="78"/>
      <c r="AD3" s="69"/>
      <c r="AE3" s="66">
        <v>6661</v>
      </c>
      <c r="AF3" s="78"/>
      <c r="AG3" s="7">
        <v>12</v>
      </c>
      <c r="AH3" s="66">
        <f>AE3+AE3*60/100</f>
        <v>10657.6</v>
      </c>
      <c r="AI3" s="42"/>
      <c r="AJ3" s="72"/>
      <c r="AK3" s="75"/>
      <c r="AL3" s="78"/>
      <c r="AM3" s="69"/>
      <c r="AN3" s="66">
        <v>2460</v>
      </c>
      <c r="AO3" s="78"/>
      <c r="AP3" s="7">
        <v>12</v>
      </c>
      <c r="AQ3" s="66">
        <f>AN3+AN3*60/100</f>
        <v>3936</v>
      </c>
      <c r="AR3" s="42"/>
      <c r="AS3" s="72"/>
      <c r="AT3" s="75"/>
      <c r="AU3" s="78"/>
      <c r="AV3" s="69"/>
      <c r="AW3" s="88">
        <v>3545</v>
      </c>
      <c r="AX3" s="91"/>
      <c r="AY3" s="7">
        <v>12</v>
      </c>
      <c r="AZ3" s="66">
        <f>AW3+AW3*60/100</f>
        <v>5672</v>
      </c>
      <c r="BA3" s="42"/>
      <c r="BB3" s="57"/>
      <c r="BC3" s="75"/>
      <c r="BD3" s="57"/>
      <c r="BE3" s="69"/>
    </row>
    <row r="4" spans="2:57" ht="9.75" customHeight="1" x14ac:dyDescent="0.25">
      <c r="B4" s="58"/>
      <c r="C4" s="61"/>
      <c r="D4" s="64"/>
      <c r="E4" s="58"/>
      <c r="F4" s="8">
        <v>9</v>
      </c>
      <c r="G4" s="67"/>
      <c r="H4" s="43"/>
      <c r="I4" s="73"/>
      <c r="J4" s="76"/>
      <c r="K4" s="79"/>
      <c r="L4" s="70"/>
      <c r="M4" s="67"/>
      <c r="N4" s="58"/>
      <c r="O4" s="8">
        <v>9</v>
      </c>
      <c r="P4" s="67"/>
      <c r="Q4" s="43"/>
      <c r="R4" s="73"/>
      <c r="S4" s="76"/>
      <c r="T4" s="79"/>
      <c r="U4" s="70"/>
      <c r="V4" s="67"/>
      <c r="W4" s="58"/>
      <c r="X4" s="8">
        <v>9</v>
      </c>
      <c r="Y4" s="67"/>
      <c r="Z4" s="43"/>
      <c r="AA4" s="73"/>
      <c r="AB4" s="76"/>
      <c r="AC4" s="79"/>
      <c r="AD4" s="70"/>
      <c r="AE4" s="67"/>
      <c r="AF4" s="79"/>
      <c r="AG4" s="8">
        <v>9</v>
      </c>
      <c r="AH4" s="67"/>
      <c r="AI4" s="43"/>
      <c r="AJ4" s="73"/>
      <c r="AK4" s="76"/>
      <c r="AL4" s="79"/>
      <c r="AM4" s="70"/>
      <c r="AN4" s="67"/>
      <c r="AO4" s="79"/>
      <c r="AP4" s="8">
        <v>9</v>
      </c>
      <c r="AQ4" s="67"/>
      <c r="AR4" s="43"/>
      <c r="AS4" s="73"/>
      <c r="AT4" s="76"/>
      <c r="AU4" s="79"/>
      <c r="AV4" s="70"/>
      <c r="AW4" s="89"/>
      <c r="AX4" s="91"/>
      <c r="AY4" s="8">
        <v>9</v>
      </c>
      <c r="AZ4" s="67"/>
      <c r="BA4" s="43"/>
      <c r="BB4" s="58"/>
      <c r="BC4" s="76"/>
      <c r="BD4" s="58"/>
      <c r="BE4" s="70"/>
    </row>
    <row r="5" spans="2:57" x14ac:dyDescent="0.25">
      <c r="B5" s="59"/>
      <c r="C5" s="62"/>
      <c r="D5" s="65"/>
      <c r="E5" s="59"/>
      <c r="F5" s="9"/>
      <c r="G5" s="68"/>
      <c r="H5" s="44"/>
      <c r="I5" s="74"/>
      <c r="J5" s="77"/>
      <c r="K5" s="80"/>
      <c r="L5" s="71"/>
      <c r="M5" s="68"/>
      <c r="N5" s="59"/>
      <c r="O5" s="9"/>
      <c r="P5" s="68"/>
      <c r="Q5" s="44"/>
      <c r="R5" s="74"/>
      <c r="S5" s="77"/>
      <c r="T5" s="80"/>
      <c r="U5" s="71"/>
      <c r="V5" s="68"/>
      <c r="W5" s="59"/>
      <c r="X5" s="9"/>
      <c r="Y5" s="68"/>
      <c r="Z5" s="44"/>
      <c r="AA5" s="74"/>
      <c r="AB5" s="77"/>
      <c r="AC5" s="80"/>
      <c r="AD5" s="71"/>
      <c r="AE5" s="68"/>
      <c r="AF5" s="80"/>
      <c r="AG5" s="9"/>
      <c r="AH5" s="68"/>
      <c r="AI5" s="44"/>
      <c r="AJ5" s="74"/>
      <c r="AK5" s="77"/>
      <c r="AL5" s="80"/>
      <c r="AM5" s="71"/>
      <c r="AN5" s="68"/>
      <c r="AO5" s="80"/>
      <c r="AP5" s="9"/>
      <c r="AQ5" s="68"/>
      <c r="AR5" s="44"/>
      <c r="AS5" s="74"/>
      <c r="AT5" s="77"/>
      <c r="AU5" s="80"/>
      <c r="AV5" s="71"/>
      <c r="AW5" s="90"/>
      <c r="AX5" s="91"/>
      <c r="AY5" s="9"/>
      <c r="AZ5" s="68"/>
      <c r="BA5" s="44"/>
      <c r="BB5" s="59"/>
      <c r="BC5" s="77"/>
      <c r="BD5" s="59"/>
      <c r="BE5" s="71"/>
    </row>
    <row r="6" spans="2:57" x14ac:dyDescent="0.25">
      <c r="B6" s="82" t="s">
        <v>16</v>
      </c>
      <c r="C6" s="10" t="s">
        <v>17</v>
      </c>
      <c r="D6" s="11">
        <v>80771</v>
      </c>
      <c r="E6" s="12">
        <v>30</v>
      </c>
      <c r="F6" s="13">
        <f>E6/$F$4*$F$3</f>
        <v>40</v>
      </c>
      <c r="G6" s="14">
        <f>D6+D6*60/100</f>
        <v>129233.60000000001</v>
      </c>
      <c r="H6" s="15">
        <f>F6*G6</f>
        <v>5169344</v>
      </c>
      <c r="I6" s="16">
        <f>F6+F6*100/100</f>
        <v>80</v>
      </c>
      <c r="J6" s="17">
        <f>G6*I6</f>
        <v>10338688</v>
      </c>
      <c r="K6" s="18">
        <f>F6+F6*50/100</f>
        <v>60</v>
      </c>
      <c r="L6" s="19">
        <f>G6*K6</f>
        <v>7754016</v>
      </c>
      <c r="M6" s="11">
        <v>3789</v>
      </c>
      <c r="N6" s="12">
        <v>70</v>
      </c>
      <c r="O6" s="13">
        <f t="shared" ref="O6:O18" si="0">N6/$O$4*$O$3</f>
        <v>93.333333333333329</v>
      </c>
      <c r="P6" s="14">
        <f t="shared" ref="P6:P18" si="1">M6+M6*60/100</f>
        <v>6062.4</v>
      </c>
      <c r="Q6" s="20">
        <f t="shared" ref="Q6:Q18" si="2">P6*O6</f>
        <v>565823.99999999988</v>
      </c>
      <c r="R6" s="16">
        <f t="shared" ref="R6:R18" si="3">O6+O6*100/100</f>
        <v>186.66666666666663</v>
      </c>
      <c r="S6" s="17">
        <f>P6*R6</f>
        <v>1131647.9999999998</v>
      </c>
      <c r="T6" s="18">
        <f>O6+O6*50/100</f>
        <v>140</v>
      </c>
      <c r="U6" s="19">
        <f>P6*T6</f>
        <v>848736</v>
      </c>
      <c r="V6" s="11">
        <v>29952</v>
      </c>
      <c r="W6" s="12">
        <v>30</v>
      </c>
      <c r="X6" s="13">
        <f>W6/$X$4*$X$3</f>
        <v>40</v>
      </c>
      <c r="Y6" s="14">
        <f>V6+V6*60/100</f>
        <v>47923.199999999997</v>
      </c>
      <c r="Z6" s="20">
        <f>Y6*X6</f>
        <v>1916928</v>
      </c>
      <c r="AA6" s="16">
        <f>X6+X6*100/100</f>
        <v>80</v>
      </c>
      <c r="AB6" s="17">
        <f>Y6*AA6</f>
        <v>3833856</v>
      </c>
      <c r="AC6" s="18">
        <f>X6+X6*50/100</f>
        <v>60</v>
      </c>
      <c r="AD6" s="19">
        <f>Y6*AC6</f>
        <v>2875392</v>
      </c>
      <c r="AE6" s="11">
        <v>6642</v>
      </c>
      <c r="AF6" s="21">
        <v>15</v>
      </c>
      <c r="AG6" s="13">
        <f>AF6/$AG$4*$AG$3</f>
        <v>20</v>
      </c>
      <c r="AH6" s="14">
        <f>AE6+AE6*60/100</f>
        <v>10627.2</v>
      </c>
      <c r="AI6" s="20">
        <f>AH6*AG6</f>
        <v>212544</v>
      </c>
      <c r="AJ6" s="16">
        <f>AG6+AG6*100/100</f>
        <v>40</v>
      </c>
      <c r="AK6" s="17">
        <f>AH6*AJ6</f>
        <v>425088</v>
      </c>
      <c r="AL6" s="18">
        <f>AG6+AG6*50/100</f>
        <v>30</v>
      </c>
      <c r="AM6" s="19">
        <f>AH6*AL6</f>
        <v>318816</v>
      </c>
      <c r="AN6" s="11">
        <v>718</v>
      </c>
      <c r="AO6" s="21">
        <v>65</v>
      </c>
      <c r="AP6" s="13">
        <f>AO6/$AP$4*$AP$3</f>
        <v>86.666666666666671</v>
      </c>
      <c r="AQ6" s="14">
        <f t="shared" ref="AQ6:AQ18" si="4">AN6+AN6*60/100</f>
        <v>1148.8</v>
      </c>
      <c r="AR6" s="20">
        <f t="shared" ref="AR6:AR18" si="5">AQ6*AP6</f>
        <v>99562.666666666672</v>
      </c>
      <c r="AS6" s="16">
        <f t="shared" ref="AS6:AS18" si="6">AP6+AP6*100/100</f>
        <v>173.33333333333337</v>
      </c>
      <c r="AT6" s="17">
        <f>AQ6*AS6</f>
        <v>199125.33333333337</v>
      </c>
      <c r="AU6" s="18">
        <f>AP6+AP6*50/100</f>
        <v>130</v>
      </c>
      <c r="AV6" s="19">
        <f>AQ6*AU6</f>
        <v>149344</v>
      </c>
      <c r="AW6" s="11">
        <v>2158</v>
      </c>
      <c r="AX6" s="21">
        <v>35</v>
      </c>
      <c r="AY6" s="13">
        <f t="shared" ref="AY6:AY17" si="7">AX6/$AY$4*$AY$3</f>
        <v>46.666666666666664</v>
      </c>
      <c r="AZ6" s="14">
        <f t="shared" ref="AZ6:AZ17" si="8">AW6+AW6*60/100</f>
        <v>3452.8</v>
      </c>
      <c r="BA6" s="20">
        <f t="shared" ref="BA6:BA17" si="9">AZ6*AY6</f>
        <v>161130.66666666666</v>
      </c>
      <c r="BB6" s="16">
        <f t="shared" ref="BB6:BB17" si="10">AY6+AY6*100/100</f>
        <v>93.333333333333314</v>
      </c>
      <c r="BC6" s="17">
        <f>AZ6*BB6</f>
        <v>322261.33333333331</v>
      </c>
      <c r="BD6" s="10">
        <f>AY6+AY6*50/100</f>
        <v>70</v>
      </c>
      <c r="BE6" s="19">
        <f>AZ6*BD6</f>
        <v>241696</v>
      </c>
    </row>
    <row r="7" spans="2:57" x14ac:dyDescent="0.25">
      <c r="B7" s="83"/>
      <c r="C7" s="10" t="s">
        <v>18</v>
      </c>
      <c r="D7" s="11">
        <v>3886</v>
      </c>
      <c r="E7" s="12">
        <v>130</v>
      </c>
      <c r="F7" s="13">
        <f>E7/$F$4*$F$3</f>
        <v>173.33333333333334</v>
      </c>
      <c r="G7" s="14">
        <f>D7+D7*60/100</f>
        <v>6217.6</v>
      </c>
      <c r="H7" s="15">
        <f>F7*G7</f>
        <v>1077717.3333333335</v>
      </c>
      <c r="I7" s="16">
        <f>F7+F7*100/100</f>
        <v>346.66666666666674</v>
      </c>
      <c r="J7" s="17">
        <f t="shared" ref="J7:J9" si="11">G7*I7</f>
        <v>2155434.6666666674</v>
      </c>
      <c r="K7" s="18">
        <f t="shared" ref="K7:K9" si="12">F7+F7*50/100</f>
        <v>260</v>
      </c>
      <c r="L7" s="19">
        <f>G7*K7</f>
        <v>1616576</v>
      </c>
      <c r="M7" s="11">
        <v>1695</v>
      </c>
      <c r="N7" s="12">
        <v>150</v>
      </c>
      <c r="O7" s="13">
        <f t="shared" si="0"/>
        <v>200</v>
      </c>
      <c r="P7" s="14">
        <f t="shared" si="1"/>
        <v>2712</v>
      </c>
      <c r="Q7" s="20">
        <f t="shared" si="2"/>
        <v>542400</v>
      </c>
      <c r="R7" s="16">
        <f t="shared" si="3"/>
        <v>400</v>
      </c>
      <c r="S7" s="17">
        <f t="shared" ref="S7:S30" si="13">P7*R7</f>
        <v>1084800</v>
      </c>
      <c r="T7" s="18">
        <f t="shared" ref="T7:T30" si="14">O7+O7*50/100</f>
        <v>300</v>
      </c>
      <c r="U7" s="19">
        <f t="shared" ref="U7:U30" si="15">P7*T7</f>
        <v>813600</v>
      </c>
      <c r="V7" s="11">
        <v>356</v>
      </c>
      <c r="W7" s="12">
        <v>110</v>
      </c>
      <c r="X7" s="13">
        <f>W7/$X$4*$X$3</f>
        <v>146.66666666666666</v>
      </c>
      <c r="Y7" s="14">
        <f>V7+V7*60/100</f>
        <v>569.6</v>
      </c>
      <c r="Z7" s="20">
        <f>Y7*X7</f>
        <v>83541.333333333328</v>
      </c>
      <c r="AA7" s="16">
        <f>X7+X7*100/100</f>
        <v>293.33333333333331</v>
      </c>
      <c r="AB7" s="17">
        <f>Y7*AA7</f>
        <v>167082.66666666666</v>
      </c>
      <c r="AC7" s="18">
        <f>X7+X7*50/100</f>
        <v>220</v>
      </c>
      <c r="AD7" s="19">
        <f t="shared" ref="AD7:AD30" si="16">Y7*AC7</f>
        <v>125312</v>
      </c>
      <c r="AE7" s="11">
        <v>19</v>
      </c>
      <c r="AF7" s="21">
        <v>130</v>
      </c>
      <c r="AG7" s="13">
        <f>AF7/$AG$4*$AG$3</f>
        <v>173.33333333333334</v>
      </c>
      <c r="AH7" s="14">
        <f>AE7+AE7*60/100</f>
        <v>30.4</v>
      </c>
      <c r="AI7" s="20">
        <f>AH7*AG7</f>
        <v>5269.333333333333</v>
      </c>
      <c r="AJ7" s="16">
        <f>AG7+AG7*100/100</f>
        <v>346.66666666666674</v>
      </c>
      <c r="AK7" s="17">
        <f>AH7*AJ7</f>
        <v>10538.666666666668</v>
      </c>
      <c r="AL7" s="18">
        <f>AG7+AG7*50/100</f>
        <v>260</v>
      </c>
      <c r="AM7" s="19">
        <f t="shared" ref="AM7" si="17">AH7*AL7</f>
        <v>7904</v>
      </c>
      <c r="AN7" s="11">
        <v>882</v>
      </c>
      <c r="AO7" s="21">
        <v>140</v>
      </c>
      <c r="AP7" s="13">
        <f t="shared" ref="AP7:AP18" si="18">AO7/$AP$4*$AP$3</f>
        <v>186.66666666666666</v>
      </c>
      <c r="AQ7" s="14">
        <f t="shared" si="4"/>
        <v>1411.2</v>
      </c>
      <c r="AR7" s="20">
        <f t="shared" si="5"/>
        <v>263424</v>
      </c>
      <c r="AS7" s="16">
        <f t="shared" si="6"/>
        <v>373.33333333333326</v>
      </c>
      <c r="AT7" s="17">
        <f t="shared" ref="AT7:AT18" si="19">AQ7*AS7</f>
        <v>526847.99999999988</v>
      </c>
      <c r="AU7" s="18">
        <f t="shared" ref="AU7:AU18" si="20">AP7+AP7*50/100</f>
        <v>280</v>
      </c>
      <c r="AV7" s="19">
        <f t="shared" ref="AV7:AV18" si="21">AQ7*AU7</f>
        <v>395136</v>
      </c>
      <c r="AW7" s="11">
        <v>634</v>
      </c>
      <c r="AX7" s="21">
        <v>145</v>
      </c>
      <c r="AY7" s="13">
        <f t="shared" si="7"/>
        <v>193.33333333333331</v>
      </c>
      <c r="AZ7" s="14">
        <f t="shared" si="8"/>
        <v>1014.4</v>
      </c>
      <c r="BA7" s="20">
        <f t="shared" si="9"/>
        <v>196117.33333333331</v>
      </c>
      <c r="BB7" s="16">
        <f t="shared" si="10"/>
        <v>386.66666666666663</v>
      </c>
      <c r="BC7" s="17">
        <f t="shared" ref="BC7:BC22" si="22">AZ7*BB7</f>
        <v>392234.66666666663</v>
      </c>
      <c r="BD7" s="10">
        <f t="shared" ref="BD7:BD22" si="23">AY7+AY7*50/100</f>
        <v>290</v>
      </c>
      <c r="BE7" s="19">
        <f t="shared" ref="BE7:BE30" si="24">AZ7*BD7</f>
        <v>294176</v>
      </c>
    </row>
    <row r="8" spans="2:57" x14ac:dyDescent="0.25">
      <c r="B8" s="83"/>
      <c r="C8" s="10" t="s">
        <v>19</v>
      </c>
      <c r="D8" s="11">
        <v>205</v>
      </c>
      <c r="E8" s="12">
        <v>230</v>
      </c>
      <c r="F8" s="13">
        <f>E8/$F$4*$F$3</f>
        <v>306.66666666666669</v>
      </c>
      <c r="G8" s="14">
        <f>D8+D8*60/100</f>
        <v>328</v>
      </c>
      <c r="H8" s="15">
        <f>F8*G8</f>
        <v>100586.66666666667</v>
      </c>
      <c r="I8" s="16">
        <f>F8+F8*100/100</f>
        <v>613.33333333333337</v>
      </c>
      <c r="J8" s="17">
        <f t="shared" si="11"/>
        <v>201173.33333333334</v>
      </c>
      <c r="K8" s="18">
        <f t="shared" si="12"/>
        <v>460</v>
      </c>
      <c r="L8" s="19">
        <f t="shared" ref="L7:L9" si="25">G8*K8</f>
        <v>150880</v>
      </c>
      <c r="M8" s="11">
        <v>1364</v>
      </c>
      <c r="N8" s="12">
        <v>250</v>
      </c>
      <c r="O8" s="13">
        <f t="shared" si="0"/>
        <v>333.33333333333337</v>
      </c>
      <c r="P8" s="14">
        <f t="shared" si="1"/>
        <v>2182.4</v>
      </c>
      <c r="Q8" s="20">
        <f t="shared" si="2"/>
        <v>727466.66666666674</v>
      </c>
      <c r="R8" s="16">
        <f t="shared" si="3"/>
        <v>666.66666666666674</v>
      </c>
      <c r="S8" s="17">
        <f t="shared" si="13"/>
        <v>1454933.3333333335</v>
      </c>
      <c r="T8" s="18">
        <f t="shared" si="14"/>
        <v>500.00000000000006</v>
      </c>
      <c r="U8" s="19">
        <f t="shared" si="15"/>
        <v>1091200.0000000002</v>
      </c>
      <c r="V8" s="12"/>
      <c r="W8" s="12"/>
      <c r="X8" s="13"/>
      <c r="Y8" s="16"/>
      <c r="Z8" s="20"/>
      <c r="AA8" s="16"/>
      <c r="AB8" s="17"/>
      <c r="AC8" s="18"/>
      <c r="AD8" s="19">
        <f t="shared" si="16"/>
        <v>0</v>
      </c>
      <c r="AE8" s="21"/>
      <c r="AF8" s="21"/>
      <c r="AG8" s="13"/>
      <c r="AH8" s="16"/>
      <c r="AI8" s="20"/>
      <c r="AJ8" s="16"/>
      <c r="AK8" s="17"/>
      <c r="AL8" s="18"/>
      <c r="AM8" s="19"/>
      <c r="AN8" s="14">
        <v>324</v>
      </c>
      <c r="AO8" s="21">
        <v>240</v>
      </c>
      <c r="AP8" s="13">
        <f t="shared" si="18"/>
        <v>320</v>
      </c>
      <c r="AQ8" s="14">
        <f t="shared" si="4"/>
        <v>518.4</v>
      </c>
      <c r="AR8" s="20">
        <f t="shared" si="5"/>
        <v>165888</v>
      </c>
      <c r="AS8" s="16">
        <f t="shared" si="6"/>
        <v>640</v>
      </c>
      <c r="AT8" s="17">
        <f t="shared" si="19"/>
        <v>331776</v>
      </c>
      <c r="AU8" s="18">
        <f t="shared" si="20"/>
        <v>480</v>
      </c>
      <c r="AV8" s="19">
        <f t="shared" si="21"/>
        <v>248832</v>
      </c>
      <c r="AW8" s="14">
        <v>348</v>
      </c>
      <c r="AX8" s="21">
        <v>250</v>
      </c>
      <c r="AY8" s="13">
        <f t="shared" si="7"/>
        <v>333.33333333333337</v>
      </c>
      <c r="AZ8" s="14">
        <f t="shared" si="8"/>
        <v>556.79999999999995</v>
      </c>
      <c r="BA8" s="20">
        <f t="shared" si="9"/>
        <v>185600</v>
      </c>
      <c r="BB8" s="16">
        <f t="shared" si="10"/>
        <v>666.66666666666674</v>
      </c>
      <c r="BC8" s="17">
        <f t="shared" si="22"/>
        <v>371200</v>
      </c>
      <c r="BD8" s="10">
        <f t="shared" si="23"/>
        <v>500.00000000000006</v>
      </c>
      <c r="BE8" s="19">
        <f t="shared" si="24"/>
        <v>278400</v>
      </c>
    </row>
    <row r="9" spans="2:57" x14ac:dyDescent="0.25">
      <c r="B9" s="83"/>
      <c r="C9" s="10" t="s">
        <v>20</v>
      </c>
      <c r="D9" s="11">
        <v>6</v>
      </c>
      <c r="E9" s="12">
        <v>350</v>
      </c>
      <c r="F9" s="13">
        <f>E9/$F$4*$F$3</f>
        <v>466.66666666666663</v>
      </c>
      <c r="G9" s="14">
        <f>D9+D9*60/100</f>
        <v>9.6</v>
      </c>
      <c r="H9" s="15">
        <f>F9*G9</f>
        <v>4479.9999999999991</v>
      </c>
      <c r="I9" s="16">
        <f>F9+F9*100/100</f>
        <v>933.33333333333326</v>
      </c>
      <c r="J9" s="17">
        <f t="shared" si="11"/>
        <v>8959.9999999999982</v>
      </c>
      <c r="K9" s="18">
        <f t="shared" si="12"/>
        <v>700</v>
      </c>
      <c r="L9" s="19">
        <f t="shared" si="25"/>
        <v>6720</v>
      </c>
      <c r="M9" s="11">
        <v>425</v>
      </c>
      <c r="N9" s="12">
        <v>330</v>
      </c>
      <c r="O9" s="13">
        <f t="shared" si="0"/>
        <v>440</v>
      </c>
      <c r="P9" s="14">
        <f t="shared" si="1"/>
        <v>680</v>
      </c>
      <c r="Q9" s="20">
        <f t="shared" si="2"/>
        <v>299200</v>
      </c>
      <c r="R9" s="16">
        <f t="shared" si="3"/>
        <v>880</v>
      </c>
      <c r="S9" s="17">
        <f t="shared" si="13"/>
        <v>598400</v>
      </c>
      <c r="T9" s="18">
        <f t="shared" si="14"/>
        <v>660</v>
      </c>
      <c r="U9" s="19">
        <f t="shared" si="15"/>
        <v>448800</v>
      </c>
      <c r="V9" s="12"/>
      <c r="W9" s="12"/>
      <c r="X9" s="13"/>
      <c r="Y9" s="16"/>
      <c r="Z9" s="20"/>
      <c r="AA9" s="16"/>
      <c r="AB9" s="17"/>
      <c r="AC9" s="18"/>
      <c r="AD9" s="19">
        <f t="shared" si="16"/>
        <v>0</v>
      </c>
      <c r="AE9" s="21"/>
      <c r="AF9" s="21"/>
      <c r="AG9" s="13"/>
      <c r="AH9" s="16"/>
      <c r="AI9" s="20"/>
      <c r="AJ9" s="16"/>
      <c r="AK9" s="17"/>
      <c r="AL9" s="18"/>
      <c r="AM9" s="19"/>
      <c r="AN9" s="11">
        <v>232</v>
      </c>
      <c r="AO9" s="21">
        <v>335</v>
      </c>
      <c r="AP9" s="13">
        <f t="shared" si="18"/>
        <v>446.66666666666663</v>
      </c>
      <c r="AQ9" s="14">
        <f t="shared" si="4"/>
        <v>371.2</v>
      </c>
      <c r="AR9" s="20">
        <f t="shared" si="5"/>
        <v>165802.66666666666</v>
      </c>
      <c r="AS9" s="16">
        <f t="shared" si="6"/>
        <v>893.33333333333326</v>
      </c>
      <c r="AT9" s="17">
        <f t="shared" si="19"/>
        <v>331605.33333333331</v>
      </c>
      <c r="AU9" s="18">
        <f t="shared" si="20"/>
        <v>670</v>
      </c>
      <c r="AV9" s="19">
        <f t="shared" si="21"/>
        <v>248704</v>
      </c>
      <c r="AW9" s="11">
        <v>151</v>
      </c>
      <c r="AX9" s="21">
        <v>350</v>
      </c>
      <c r="AY9" s="13">
        <f t="shared" si="7"/>
        <v>466.66666666666663</v>
      </c>
      <c r="AZ9" s="14">
        <f t="shared" si="8"/>
        <v>241.6</v>
      </c>
      <c r="BA9" s="20">
        <f t="shared" si="9"/>
        <v>112746.66666666666</v>
      </c>
      <c r="BB9" s="16">
        <f t="shared" si="10"/>
        <v>933.33333333333326</v>
      </c>
      <c r="BC9" s="17">
        <f t="shared" si="22"/>
        <v>225493.33333333331</v>
      </c>
      <c r="BD9" s="10">
        <f t="shared" si="23"/>
        <v>700</v>
      </c>
      <c r="BE9" s="19">
        <f t="shared" si="24"/>
        <v>169120</v>
      </c>
    </row>
    <row r="10" spans="2:57" x14ac:dyDescent="0.25">
      <c r="B10" s="83"/>
      <c r="C10" s="10" t="s">
        <v>21</v>
      </c>
      <c r="D10" s="12"/>
      <c r="E10" s="12"/>
      <c r="F10" s="7"/>
      <c r="G10" s="22"/>
      <c r="H10" s="15"/>
      <c r="I10" s="22"/>
      <c r="J10" s="17"/>
      <c r="K10" s="18"/>
      <c r="L10" s="19"/>
      <c r="M10" s="11">
        <v>139</v>
      </c>
      <c r="N10" s="12">
        <v>450</v>
      </c>
      <c r="O10" s="7">
        <f t="shared" si="0"/>
        <v>600</v>
      </c>
      <c r="P10" s="14">
        <f t="shared" si="1"/>
        <v>222.4</v>
      </c>
      <c r="Q10" s="20">
        <f t="shared" si="2"/>
        <v>133440</v>
      </c>
      <c r="R10" s="16">
        <f t="shared" si="3"/>
        <v>1200</v>
      </c>
      <c r="S10" s="17">
        <f t="shared" si="13"/>
        <v>266880</v>
      </c>
      <c r="T10" s="18">
        <f t="shared" si="14"/>
        <v>900</v>
      </c>
      <c r="U10" s="19">
        <f t="shared" si="15"/>
        <v>200160</v>
      </c>
      <c r="V10" s="12"/>
      <c r="W10" s="12"/>
      <c r="X10" s="13"/>
      <c r="Y10" s="22"/>
      <c r="Z10" s="20"/>
      <c r="AA10" s="22"/>
      <c r="AB10" s="17"/>
      <c r="AC10" s="18"/>
      <c r="AD10" s="19">
        <f t="shared" si="16"/>
        <v>0</v>
      </c>
      <c r="AE10" s="21"/>
      <c r="AF10" s="21"/>
      <c r="AG10" s="13"/>
      <c r="AH10" s="22"/>
      <c r="AI10" s="20"/>
      <c r="AJ10" s="22"/>
      <c r="AK10" s="17"/>
      <c r="AL10" s="18"/>
      <c r="AM10" s="19"/>
      <c r="AN10" s="11">
        <v>136</v>
      </c>
      <c r="AO10" s="21">
        <v>455</v>
      </c>
      <c r="AP10" s="13">
        <f t="shared" si="18"/>
        <v>606.66666666666674</v>
      </c>
      <c r="AQ10" s="14">
        <f t="shared" si="4"/>
        <v>217.6</v>
      </c>
      <c r="AR10" s="20">
        <f t="shared" si="5"/>
        <v>132010.66666666669</v>
      </c>
      <c r="AS10" s="16">
        <f t="shared" si="6"/>
        <v>1213.3333333333335</v>
      </c>
      <c r="AT10" s="17">
        <f t="shared" si="19"/>
        <v>264021.33333333337</v>
      </c>
      <c r="AU10" s="18">
        <f t="shared" si="20"/>
        <v>910.00000000000011</v>
      </c>
      <c r="AV10" s="19">
        <f t="shared" si="21"/>
        <v>198016.00000000003</v>
      </c>
      <c r="AW10" s="11">
        <v>82</v>
      </c>
      <c r="AX10" s="21">
        <v>445</v>
      </c>
      <c r="AY10" s="13">
        <f t="shared" si="7"/>
        <v>593.33333333333326</v>
      </c>
      <c r="AZ10" s="14">
        <f t="shared" si="8"/>
        <v>131.19999999999999</v>
      </c>
      <c r="BA10" s="20">
        <f t="shared" si="9"/>
        <v>77845.333333333314</v>
      </c>
      <c r="BB10" s="16">
        <f t="shared" si="10"/>
        <v>1186.6666666666665</v>
      </c>
      <c r="BC10" s="17">
        <f t="shared" si="22"/>
        <v>155690.66666666663</v>
      </c>
      <c r="BD10" s="10">
        <f t="shared" si="23"/>
        <v>889.99999999999989</v>
      </c>
      <c r="BE10" s="19">
        <f t="shared" si="24"/>
        <v>116767.99999999997</v>
      </c>
    </row>
    <row r="11" spans="2:57" x14ac:dyDescent="0.25">
      <c r="B11" s="83"/>
      <c r="C11" s="10" t="s">
        <v>22</v>
      </c>
      <c r="D11" s="12"/>
      <c r="E11" s="12"/>
      <c r="F11" s="7"/>
      <c r="G11" s="22"/>
      <c r="H11" s="15"/>
      <c r="I11" s="22"/>
      <c r="J11" s="17"/>
      <c r="K11" s="18"/>
      <c r="L11" s="19"/>
      <c r="M11" s="11">
        <v>84</v>
      </c>
      <c r="N11" s="12">
        <v>545</v>
      </c>
      <c r="O11" s="13">
        <f t="shared" si="0"/>
        <v>726.66666666666674</v>
      </c>
      <c r="P11" s="14">
        <f t="shared" si="1"/>
        <v>134.4</v>
      </c>
      <c r="Q11" s="20">
        <f t="shared" si="2"/>
        <v>97664.000000000015</v>
      </c>
      <c r="R11" s="16">
        <f t="shared" si="3"/>
        <v>1453.3333333333335</v>
      </c>
      <c r="S11" s="17">
        <f t="shared" si="13"/>
        <v>195328.00000000003</v>
      </c>
      <c r="T11" s="18">
        <f t="shared" si="14"/>
        <v>1090</v>
      </c>
      <c r="U11" s="19">
        <f t="shared" si="15"/>
        <v>146496</v>
      </c>
      <c r="V11" s="21"/>
      <c r="W11" s="21"/>
      <c r="X11" s="13"/>
      <c r="Y11" s="22"/>
      <c r="Z11" s="20"/>
      <c r="AA11" s="22"/>
      <c r="AB11" s="17"/>
      <c r="AC11" s="18"/>
      <c r="AD11" s="19">
        <f t="shared" si="16"/>
        <v>0</v>
      </c>
      <c r="AE11" s="21"/>
      <c r="AF11" s="21"/>
      <c r="AG11" s="13"/>
      <c r="AH11" s="22"/>
      <c r="AI11" s="20"/>
      <c r="AJ11" s="22"/>
      <c r="AK11" s="17"/>
      <c r="AL11" s="18"/>
      <c r="AM11" s="19"/>
      <c r="AN11" s="14">
        <v>65</v>
      </c>
      <c r="AO11" s="21">
        <v>545</v>
      </c>
      <c r="AP11" s="13">
        <f t="shared" si="18"/>
        <v>726.66666666666674</v>
      </c>
      <c r="AQ11" s="14">
        <f t="shared" si="4"/>
        <v>104</v>
      </c>
      <c r="AR11" s="20">
        <f t="shared" si="5"/>
        <v>75573.333333333343</v>
      </c>
      <c r="AS11" s="16">
        <f t="shared" si="6"/>
        <v>1453.3333333333335</v>
      </c>
      <c r="AT11" s="17">
        <f t="shared" si="19"/>
        <v>151146.66666666669</v>
      </c>
      <c r="AU11" s="18">
        <f t="shared" si="20"/>
        <v>1090</v>
      </c>
      <c r="AV11" s="19">
        <f t="shared" si="21"/>
        <v>113360</v>
      </c>
      <c r="AW11" s="14">
        <v>58</v>
      </c>
      <c r="AX11" s="21">
        <v>555</v>
      </c>
      <c r="AY11" s="13">
        <f t="shared" si="7"/>
        <v>740</v>
      </c>
      <c r="AZ11" s="14">
        <f t="shared" si="8"/>
        <v>92.8</v>
      </c>
      <c r="BA11" s="20">
        <f t="shared" si="9"/>
        <v>68672</v>
      </c>
      <c r="BB11" s="16">
        <f t="shared" si="10"/>
        <v>1480</v>
      </c>
      <c r="BC11" s="17">
        <f t="shared" si="22"/>
        <v>137344</v>
      </c>
      <c r="BD11" s="10">
        <f t="shared" si="23"/>
        <v>1110</v>
      </c>
      <c r="BE11" s="19">
        <f t="shared" si="24"/>
        <v>103008</v>
      </c>
    </row>
    <row r="12" spans="2:57" x14ac:dyDescent="0.25">
      <c r="B12" s="83"/>
      <c r="C12" s="10" t="s">
        <v>23</v>
      </c>
      <c r="D12" s="12"/>
      <c r="E12" s="12"/>
      <c r="F12" s="7"/>
      <c r="G12" s="22"/>
      <c r="H12" s="15"/>
      <c r="I12" s="22"/>
      <c r="J12" s="17"/>
      <c r="K12" s="18"/>
      <c r="L12" s="19"/>
      <c r="M12" s="11">
        <v>79</v>
      </c>
      <c r="N12" s="12">
        <v>650</v>
      </c>
      <c r="O12" s="13">
        <f t="shared" si="0"/>
        <v>866.66666666666674</v>
      </c>
      <c r="P12" s="14">
        <f t="shared" si="1"/>
        <v>126.4</v>
      </c>
      <c r="Q12" s="20">
        <f t="shared" si="2"/>
        <v>109546.66666666669</v>
      </c>
      <c r="R12" s="16">
        <f t="shared" si="3"/>
        <v>1733.3333333333335</v>
      </c>
      <c r="S12" s="17">
        <f t="shared" si="13"/>
        <v>219093.33333333337</v>
      </c>
      <c r="T12" s="18">
        <f t="shared" si="14"/>
        <v>1300</v>
      </c>
      <c r="U12" s="19">
        <f t="shared" si="15"/>
        <v>164320</v>
      </c>
      <c r="V12" s="21"/>
      <c r="W12" s="21"/>
      <c r="X12" s="13"/>
      <c r="Y12" s="22"/>
      <c r="Z12" s="20"/>
      <c r="AA12" s="22"/>
      <c r="AB12" s="17"/>
      <c r="AC12" s="18"/>
      <c r="AD12" s="19">
        <f t="shared" si="16"/>
        <v>0</v>
      </c>
      <c r="AE12" s="21"/>
      <c r="AF12" s="21"/>
      <c r="AG12" s="13"/>
      <c r="AH12" s="22"/>
      <c r="AI12" s="20"/>
      <c r="AJ12" s="22"/>
      <c r="AK12" s="17"/>
      <c r="AL12" s="18"/>
      <c r="AM12" s="19"/>
      <c r="AN12" s="11">
        <v>55</v>
      </c>
      <c r="AO12" s="21">
        <v>645</v>
      </c>
      <c r="AP12" s="13">
        <f t="shared" si="18"/>
        <v>860</v>
      </c>
      <c r="AQ12" s="14">
        <f t="shared" si="4"/>
        <v>88</v>
      </c>
      <c r="AR12" s="20">
        <f t="shared" si="5"/>
        <v>75680</v>
      </c>
      <c r="AS12" s="16">
        <f t="shared" si="6"/>
        <v>1720</v>
      </c>
      <c r="AT12" s="17">
        <f t="shared" si="19"/>
        <v>151360</v>
      </c>
      <c r="AU12" s="18">
        <f t="shared" si="20"/>
        <v>1290</v>
      </c>
      <c r="AV12" s="19">
        <f t="shared" si="21"/>
        <v>113520</v>
      </c>
      <c r="AW12" s="11">
        <v>43</v>
      </c>
      <c r="AX12" s="21">
        <v>645</v>
      </c>
      <c r="AY12" s="13">
        <f t="shared" si="7"/>
        <v>860</v>
      </c>
      <c r="AZ12" s="14">
        <f t="shared" si="8"/>
        <v>68.8</v>
      </c>
      <c r="BA12" s="20">
        <f t="shared" si="9"/>
        <v>59168</v>
      </c>
      <c r="BB12" s="16">
        <f t="shared" si="10"/>
        <v>1720</v>
      </c>
      <c r="BC12" s="17">
        <f t="shared" si="22"/>
        <v>118336</v>
      </c>
      <c r="BD12" s="10">
        <f t="shared" si="23"/>
        <v>1290</v>
      </c>
      <c r="BE12" s="19">
        <f t="shared" si="24"/>
        <v>88752</v>
      </c>
    </row>
    <row r="13" spans="2:57" x14ac:dyDescent="0.25">
      <c r="B13" s="83"/>
      <c r="C13" s="10" t="s">
        <v>24</v>
      </c>
      <c r="D13" s="12"/>
      <c r="E13" s="12"/>
      <c r="F13" s="7"/>
      <c r="G13" s="22"/>
      <c r="H13" s="15"/>
      <c r="I13" s="22"/>
      <c r="J13" s="17"/>
      <c r="K13" s="18"/>
      <c r="L13" s="19"/>
      <c r="M13" s="11">
        <v>72</v>
      </c>
      <c r="N13" s="12">
        <v>740</v>
      </c>
      <c r="O13" s="13">
        <f t="shared" si="0"/>
        <v>986.66666666666674</v>
      </c>
      <c r="P13" s="14">
        <f t="shared" si="1"/>
        <v>115.2</v>
      </c>
      <c r="Q13" s="20">
        <f t="shared" si="2"/>
        <v>113664.00000000001</v>
      </c>
      <c r="R13" s="16">
        <f t="shared" si="3"/>
        <v>1973.3333333333335</v>
      </c>
      <c r="S13" s="17">
        <f t="shared" si="13"/>
        <v>227328.00000000003</v>
      </c>
      <c r="T13" s="18">
        <f t="shared" si="14"/>
        <v>1480</v>
      </c>
      <c r="U13" s="19">
        <f t="shared" si="15"/>
        <v>170496</v>
      </c>
      <c r="V13" s="21"/>
      <c r="W13" s="21"/>
      <c r="X13" s="13"/>
      <c r="Y13" s="22"/>
      <c r="Z13" s="20"/>
      <c r="AA13" s="22"/>
      <c r="AB13" s="17"/>
      <c r="AC13" s="18"/>
      <c r="AD13" s="19">
        <f t="shared" si="16"/>
        <v>0</v>
      </c>
      <c r="AE13" s="21"/>
      <c r="AF13" s="21"/>
      <c r="AG13" s="13"/>
      <c r="AH13" s="22"/>
      <c r="AI13" s="20"/>
      <c r="AJ13" s="22"/>
      <c r="AK13" s="17"/>
      <c r="AL13" s="18"/>
      <c r="AM13" s="19"/>
      <c r="AN13" s="11">
        <v>22</v>
      </c>
      <c r="AO13" s="21">
        <v>750</v>
      </c>
      <c r="AP13" s="13">
        <f t="shared" si="18"/>
        <v>1000</v>
      </c>
      <c r="AQ13" s="14">
        <f t="shared" si="4"/>
        <v>35.200000000000003</v>
      </c>
      <c r="AR13" s="20">
        <f t="shared" si="5"/>
        <v>35200</v>
      </c>
      <c r="AS13" s="16">
        <f t="shared" si="6"/>
        <v>2000</v>
      </c>
      <c r="AT13" s="17">
        <f t="shared" si="19"/>
        <v>70400</v>
      </c>
      <c r="AU13" s="18">
        <f t="shared" si="20"/>
        <v>1500</v>
      </c>
      <c r="AV13" s="19">
        <f t="shared" si="21"/>
        <v>52800.000000000007</v>
      </c>
      <c r="AW13" s="11">
        <v>29</v>
      </c>
      <c r="AX13" s="21">
        <v>760</v>
      </c>
      <c r="AY13" s="13">
        <f t="shared" si="7"/>
        <v>1013.3333333333333</v>
      </c>
      <c r="AZ13" s="14">
        <f t="shared" si="8"/>
        <v>46.4</v>
      </c>
      <c r="BA13" s="20">
        <f t="shared" si="9"/>
        <v>47018.666666666664</v>
      </c>
      <c r="BB13" s="16">
        <f t="shared" si="10"/>
        <v>2026.6666666666665</v>
      </c>
      <c r="BC13" s="17">
        <f t="shared" si="22"/>
        <v>94037.333333333328</v>
      </c>
      <c r="BD13" s="10">
        <f t="shared" si="23"/>
        <v>1520</v>
      </c>
      <c r="BE13" s="19">
        <f t="shared" si="24"/>
        <v>70528</v>
      </c>
    </row>
    <row r="14" spans="2:57" x14ac:dyDescent="0.25">
      <c r="B14" s="83"/>
      <c r="C14" s="10" t="s">
        <v>25</v>
      </c>
      <c r="D14" s="12"/>
      <c r="E14" s="12"/>
      <c r="F14" s="7"/>
      <c r="G14" s="22"/>
      <c r="H14" s="15"/>
      <c r="I14" s="22"/>
      <c r="J14" s="17"/>
      <c r="K14" s="18"/>
      <c r="L14" s="19"/>
      <c r="M14" s="11">
        <v>31</v>
      </c>
      <c r="N14" s="12">
        <v>860</v>
      </c>
      <c r="O14" s="13">
        <f t="shared" si="0"/>
        <v>1146.6666666666667</v>
      </c>
      <c r="P14" s="14">
        <f t="shared" si="1"/>
        <v>49.6</v>
      </c>
      <c r="Q14" s="20">
        <f t="shared" si="2"/>
        <v>56874.666666666672</v>
      </c>
      <c r="R14" s="16">
        <f t="shared" si="3"/>
        <v>2293.3333333333335</v>
      </c>
      <c r="S14" s="17">
        <f t="shared" si="13"/>
        <v>113749.33333333334</v>
      </c>
      <c r="T14" s="18">
        <f t="shared" si="14"/>
        <v>1720</v>
      </c>
      <c r="U14" s="19">
        <f t="shared" si="15"/>
        <v>85312</v>
      </c>
      <c r="V14" s="21"/>
      <c r="W14" s="21"/>
      <c r="X14" s="13"/>
      <c r="Y14" s="22"/>
      <c r="Z14" s="20"/>
      <c r="AA14" s="22"/>
      <c r="AB14" s="17"/>
      <c r="AC14" s="18"/>
      <c r="AD14" s="19">
        <f t="shared" si="16"/>
        <v>0</v>
      </c>
      <c r="AE14" s="21"/>
      <c r="AF14" s="21"/>
      <c r="AG14" s="13"/>
      <c r="AH14" s="22"/>
      <c r="AI14" s="20"/>
      <c r="AJ14" s="22"/>
      <c r="AK14" s="17"/>
      <c r="AL14" s="18"/>
      <c r="AM14" s="19"/>
      <c r="AN14" s="14">
        <v>8</v>
      </c>
      <c r="AO14" s="21">
        <v>840</v>
      </c>
      <c r="AP14" s="13">
        <f t="shared" si="18"/>
        <v>1120</v>
      </c>
      <c r="AQ14" s="14">
        <f t="shared" si="4"/>
        <v>12.8</v>
      </c>
      <c r="AR14" s="20">
        <f t="shared" si="5"/>
        <v>14336</v>
      </c>
      <c r="AS14" s="16">
        <f t="shared" si="6"/>
        <v>2240</v>
      </c>
      <c r="AT14" s="17">
        <f t="shared" si="19"/>
        <v>28672</v>
      </c>
      <c r="AU14" s="18">
        <f t="shared" si="20"/>
        <v>1680</v>
      </c>
      <c r="AV14" s="19">
        <f t="shared" si="21"/>
        <v>21504</v>
      </c>
      <c r="AW14" s="14">
        <v>14</v>
      </c>
      <c r="AX14" s="21">
        <v>845</v>
      </c>
      <c r="AY14" s="13">
        <f t="shared" si="7"/>
        <v>1126.6666666666665</v>
      </c>
      <c r="AZ14" s="14">
        <f t="shared" si="8"/>
        <v>22.4</v>
      </c>
      <c r="BA14" s="20">
        <f t="shared" si="9"/>
        <v>25237.333333333328</v>
      </c>
      <c r="BB14" s="16">
        <f t="shared" si="10"/>
        <v>2253.333333333333</v>
      </c>
      <c r="BC14" s="17">
        <f t="shared" si="22"/>
        <v>50474.666666666657</v>
      </c>
      <c r="BD14" s="10">
        <f t="shared" si="23"/>
        <v>1689.9999999999998</v>
      </c>
      <c r="BE14" s="19">
        <f t="shared" si="24"/>
        <v>37855.999999999993</v>
      </c>
    </row>
    <row r="15" spans="2:57" x14ac:dyDescent="0.25">
      <c r="B15" s="83"/>
      <c r="C15" s="10" t="s">
        <v>26</v>
      </c>
      <c r="D15" s="12"/>
      <c r="E15" s="12"/>
      <c r="F15" s="7"/>
      <c r="G15" s="22"/>
      <c r="H15" s="15"/>
      <c r="I15" s="22"/>
      <c r="J15" s="17"/>
      <c r="K15" s="18"/>
      <c r="L15" s="19"/>
      <c r="M15" s="11">
        <v>63</v>
      </c>
      <c r="N15" s="12">
        <v>960</v>
      </c>
      <c r="O15" s="13">
        <f t="shared" si="0"/>
        <v>1280</v>
      </c>
      <c r="P15" s="14">
        <f t="shared" si="1"/>
        <v>100.8</v>
      </c>
      <c r="Q15" s="20">
        <f t="shared" si="2"/>
        <v>129024</v>
      </c>
      <c r="R15" s="16">
        <f t="shared" si="3"/>
        <v>2560</v>
      </c>
      <c r="S15" s="17">
        <f t="shared" si="13"/>
        <v>258048</v>
      </c>
      <c r="T15" s="18">
        <f t="shared" si="14"/>
        <v>1920</v>
      </c>
      <c r="U15" s="19">
        <f t="shared" si="15"/>
        <v>193536</v>
      </c>
      <c r="V15" s="12"/>
      <c r="W15" s="12"/>
      <c r="X15" s="13"/>
      <c r="Y15" s="22"/>
      <c r="Z15" s="20"/>
      <c r="AA15" s="22"/>
      <c r="AB15" s="17"/>
      <c r="AC15" s="18"/>
      <c r="AD15" s="19">
        <f t="shared" si="16"/>
        <v>0</v>
      </c>
      <c r="AE15" s="21"/>
      <c r="AF15" s="21"/>
      <c r="AG15" s="13"/>
      <c r="AH15" s="22"/>
      <c r="AI15" s="20"/>
      <c r="AJ15" s="22"/>
      <c r="AK15" s="17"/>
      <c r="AL15" s="18"/>
      <c r="AM15" s="19"/>
      <c r="AN15" s="11">
        <v>10</v>
      </c>
      <c r="AO15" s="21">
        <v>965</v>
      </c>
      <c r="AP15" s="13">
        <f t="shared" si="18"/>
        <v>1286.6666666666667</v>
      </c>
      <c r="AQ15" s="14">
        <f t="shared" si="4"/>
        <v>16</v>
      </c>
      <c r="AR15" s="20">
        <f t="shared" si="5"/>
        <v>20586.666666666668</v>
      </c>
      <c r="AS15" s="16">
        <f t="shared" si="6"/>
        <v>2573.3333333333335</v>
      </c>
      <c r="AT15" s="17">
        <f t="shared" si="19"/>
        <v>41173.333333333336</v>
      </c>
      <c r="AU15" s="18">
        <f t="shared" si="20"/>
        <v>1930</v>
      </c>
      <c r="AV15" s="19">
        <f t="shared" si="21"/>
        <v>30880</v>
      </c>
      <c r="AW15" s="11">
        <v>11</v>
      </c>
      <c r="AX15" s="21">
        <v>950</v>
      </c>
      <c r="AY15" s="13">
        <f t="shared" si="7"/>
        <v>1266.6666666666667</v>
      </c>
      <c r="AZ15" s="14">
        <f t="shared" si="8"/>
        <v>17.600000000000001</v>
      </c>
      <c r="BA15" s="20">
        <f t="shared" si="9"/>
        <v>22293.333333333336</v>
      </c>
      <c r="BB15" s="16">
        <f t="shared" si="10"/>
        <v>2533.3333333333335</v>
      </c>
      <c r="BC15" s="17">
        <f t="shared" si="22"/>
        <v>44586.666666666672</v>
      </c>
      <c r="BD15" s="10">
        <f t="shared" si="23"/>
        <v>1900</v>
      </c>
      <c r="BE15" s="19">
        <f t="shared" si="24"/>
        <v>33440</v>
      </c>
    </row>
    <row r="16" spans="2:57" x14ac:dyDescent="0.25">
      <c r="B16" s="83"/>
      <c r="C16" s="10" t="s">
        <v>27</v>
      </c>
      <c r="D16" s="12"/>
      <c r="E16" s="12"/>
      <c r="F16" s="7"/>
      <c r="G16" s="22"/>
      <c r="H16" s="15"/>
      <c r="I16" s="22"/>
      <c r="J16" s="17"/>
      <c r="K16" s="18"/>
      <c r="L16" s="19"/>
      <c r="M16" s="11">
        <v>16</v>
      </c>
      <c r="N16" s="12">
        <v>1040</v>
      </c>
      <c r="O16" s="13">
        <f t="shared" si="0"/>
        <v>1386.6666666666667</v>
      </c>
      <c r="P16" s="14">
        <f t="shared" si="1"/>
        <v>25.6</v>
      </c>
      <c r="Q16" s="20">
        <f t="shared" si="2"/>
        <v>35498.666666666672</v>
      </c>
      <c r="R16" s="16">
        <f t="shared" si="3"/>
        <v>2773.3333333333339</v>
      </c>
      <c r="S16" s="17">
        <f t="shared" si="13"/>
        <v>70997.333333333358</v>
      </c>
      <c r="T16" s="18">
        <f t="shared" si="14"/>
        <v>2080</v>
      </c>
      <c r="U16" s="19">
        <f t="shared" si="15"/>
        <v>53248</v>
      </c>
      <c r="V16" s="12"/>
      <c r="W16" s="12"/>
      <c r="X16" s="13"/>
      <c r="Y16" s="22"/>
      <c r="Z16" s="20"/>
      <c r="AA16" s="22"/>
      <c r="AB16" s="17"/>
      <c r="AC16" s="18"/>
      <c r="AD16" s="19">
        <f t="shared" si="16"/>
        <v>0</v>
      </c>
      <c r="AE16" s="21"/>
      <c r="AF16" s="21"/>
      <c r="AG16" s="13"/>
      <c r="AH16" s="22"/>
      <c r="AI16" s="20"/>
      <c r="AJ16" s="22"/>
      <c r="AK16" s="17"/>
      <c r="AL16" s="18"/>
      <c r="AM16" s="19"/>
      <c r="AN16" s="11">
        <v>4</v>
      </c>
      <c r="AO16" s="21">
        <v>1040</v>
      </c>
      <c r="AP16" s="13">
        <f t="shared" si="18"/>
        <v>1386.6666666666667</v>
      </c>
      <c r="AQ16" s="14">
        <f t="shared" si="4"/>
        <v>6.4</v>
      </c>
      <c r="AR16" s="20">
        <f t="shared" si="5"/>
        <v>8874.6666666666679</v>
      </c>
      <c r="AS16" s="16">
        <f t="shared" si="6"/>
        <v>2773.3333333333339</v>
      </c>
      <c r="AT16" s="17">
        <f t="shared" si="19"/>
        <v>17749.333333333339</v>
      </c>
      <c r="AU16" s="18">
        <f t="shared" si="20"/>
        <v>2080</v>
      </c>
      <c r="AV16" s="19">
        <f t="shared" si="21"/>
        <v>13312</v>
      </c>
      <c r="AW16" s="11">
        <v>7</v>
      </c>
      <c r="AX16" s="21">
        <v>1060</v>
      </c>
      <c r="AY16" s="13">
        <f t="shared" si="7"/>
        <v>1413.3333333333333</v>
      </c>
      <c r="AZ16" s="14">
        <f t="shared" si="8"/>
        <v>11.2</v>
      </c>
      <c r="BA16" s="20">
        <f t="shared" si="9"/>
        <v>15829.333333333332</v>
      </c>
      <c r="BB16" s="16">
        <f t="shared" si="10"/>
        <v>2826.6666666666661</v>
      </c>
      <c r="BC16" s="17">
        <f t="shared" si="22"/>
        <v>31658.666666666657</v>
      </c>
      <c r="BD16" s="10">
        <f t="shared" si="23"/>
        <v>2120</v>
      </c>
      <c r="BE16" s="19">
        <f t="shared" si="24"/>
        <v>23744</v>
      </c>
    </row>
    <row r="17" spans="2:57" x14ac:dyDescent="0.25">
      <c r="B17" s="83"/>
      <c r="C17" s="10" t="s">
        <v>28</v>
      </c>
      <c r="D17" s="12"/>
      <c r="E17" s="12"/>
      <c r="F17" s="7"/>
      <c r="G17" s="22"/>
      <c r="H17" s="15"/>
      <c r="I17" s="22"/>
      <c r="J17" s="17"/>
      <c r="K17" s="18"/>
      <c r="L17" s="19"/>
      <c r="M17" s="11">
        <v>4</v>
      </c>
      <c r="N17" s="12">
        <v>1155</v>
      </c>
      <c r="O17" s="13">
        <f t="shared" si="0"/>
        <v>1540</v>
      </c>
      <c r="P17" s="14">
        <f t="shared" si="1"/>
        <v>6.4</v>
      </c>
      <c r="Q17" s="20">
        <f t="shared" si="2"/>
        <v>9856</v>
      </c>
      <c r="R17" s="16">
        <f t="shared" si="3"/>
        <v>3080</v>
      </c>
      <c r="S17" s="17">
        <f t="shared" si="13"/>
        <v>19712</v>
      </c>
      <c r="T17" s="18">
        <f t="shared" si="14"/>
        <v>2310</v>
      </c>
      <c r="U17" s="19">
        <f t="shared" si="15"/>
        <v>14784</v>
      </c>
      <c r="V17" s="12"/>
      <c r="W17" s="12"/>
      <c r="X17" s="13"/>
      <c r="Y17" s="22"/>
      <c r="Z17" s="20"/>
      <c r="AA17" s="22"/>
      <c r="AB17" s="17"/>
      <c r="AC17" s="18"/>
      <c r="AD17" s="19">
        <f t="shared" si="16"/>
        <v>0</v>
      </c>
      <c r="AE17" s="21"/>
      <c r="AF17" s="21"/>
      <c r="AG17" s="13"/>
      <c r="AH17" s="22"/>
      <c r="AI17" s="20"/>
      <c r="AJ17" s="22"/>
      <c r="AK17" s="17"/>
      <c r="AL17" s="18"/>
      <c r="AM17" s="19"/>
      <c r="AN17" s="14">
        <v>1</v>
      </c>
      <c r="AO17" s="21">
        <v>1180</v>
      </c>
      <c r="AP17" s="13">
        <f t="shared" si="18"/>
        <v>1573.3333333333335</v>
      </c>
      <c r="AQ17" s="14">
        <f t="shared" si="4"/>
        <v>1.6</v>
      </c>
      <c r="AR17" s="20">
        <f t="shared" si="5"/>
        <v>2517.3333333333339</v>
      </c>
      <c r="AS17" s="16">
        <f t="shared" si="6"/>
        <v>3146.666666666667</v>
      </c>
      <c r="AT17" s="17">
        <f t="shared" si="19"/>
        <v>5034.6666666666679</v>
      </c>
      <c r="AU17" s="18">
        <f t="shared" si="20"/>
        <v>2360</v>
      </c>
      <c r="AV17" s="19">
        <f t="shared" si="21"/>
        <v>3776</v>
      </c>
      <c r="AW17" s="14">
        <v>3</v>
      </c>
      <c r="AX17" s="21">
        <v>1140</v>
      </c>
      <c r="AY17" s="13">
        <f t="shared" si="7"/>
        <v>1520</v>
      </c>
      <c r="AZ17" s="14">
        <f t="shared" si="8"/>
        <v>4.8</v>
      </c>
      <c r="BA17" s="20">
        <f t="shared" si="9"/>
        <v>7296</v>
      </c>
      <c r="BB17" s="16">
        <f t="shared" si="10"/>
        <v>3040</v>
      </c>
      <c r="BC17" s="17">
        <f t="shared" si="22"/>
        <v>14592</v>
      </c>
      <c r="BD17" s="10">
        <f t="shared" si="23"/>
        <v>2280</v>
      </c>
      <c r="BE17" s="19">
        <f t="shared" si="24"/>
        <v>10944</v>
      </c>
    </row>
    <row r="18" spans="2:57" x14ac:dyDescent="0.25">
      <c r="B18" s="83"/>
      <c r="C18" s="10" t="s">
        <v>29</v>
      </c>
      <c r="D18" s="12"/>
      <c r="E18" s="12"/>
      <c r="F18" s="7"/>
      <c r="G18" s="22"/>
      <c r="H18" s="15"/>
      <c r="I18" s="22"/>
      <c r="J18" s="17"/>
      <c r="K18" s="18"/>
      <c r="L18" s="19"/>
      <c r="M18" s="11">
        <v>3</v>
      </c>
      <c r="N18" s="12">
        <v>1285</v>
      </c>
      <c r="O18" s="13">
        <f t="shared" si="0"/>
        <v>1713.3333333333333</v>
      </c>
      <c r="P18" s="14">
        <f t="shared" si="1"/>
        <v>4.8</v>
      </c>
      <c r="Q18" s="20">
        <f t="shared" si="2"/>
        <v>8224</v>
      </c>
      <c r="R18" s="16">
        <f t="shared" si="3"/>
        <v>3426.6666666666661</v>
      </c>
      <c r="S18" s="17">
        <f t="shared" si="13"/>
        <v>16447.999999999996</v>
      </c>
      <c r="T18" s="18">
        <f t="shared" si="14"/>
        <v>2570</v>
      </c>
      <c r="U18" s="19">
        <f t="shared" si="15"/>
        <v>12336</v>
      </c>
      <c r="V18" s="12"/>
      <c r="W18" s="12"/>
      <c r="X18" s="13"/>
      <c r="Y18" s="22"/>
      <c r="Z18" s="20"/>
      <c r="AA18" s="22"/>
      <c r="AB18" s="17"/>
      <c r="AC18" s="18"/>
      <c r="AD18" s="19">
        <f t="shared" si="16"/>
        <v>0</v>
      </c>
      <c r="AE18" s="21"/>
      <c r="AF18" s="21"/>
      <c r="AG18" s="13"/>
      <c r="AH18" s="22"/>
      <c r="AI18" s="20"/>
      <c r="AJ18" s="22"/>
      <c r="AK18" s="17"/>
      <c r="AL18" s="18"/>
      <c r="AM18" s="19"/>
      <c r="AN18" s="11">
        <v>3</v>
      </c>
      <c r="AO18" s="21">
        <v>1260</v>
      </c>
      <c r="AP18" s="13">
        <f t="shared" si="18"/>
        <v>1680</v>
      </c>
      <c r="AQ18" s="14">
        <f t="shared" si="4"/>
        <v>4.8</v>
      </c>
      <c r="AR18" s="20">
        <f t="shared" si="5"/>
        <v>8064</v>
      </c>
      <c r="AS18" s="16">
        <f t="shared" si="6"/>
        <v>3360</v>
      </c>
      <c r="AT18" s="17">
        <f t="shared" si="19"/>
        <v>16128</v>
      </c>
      <c r="AU18" s="18">
        <f t="shared" si="20"/>
        <v>2520</v>
      </c>
      <c r="AV18" s="19">
        <f t="shared" si="21"/>
        <v>12096</v>
      </c>
      <c r="AW18" s="11"/>
      <c r="AX18" s="21"/>
      <c r="AY18" s="13"/>
      <c r="AZ18" s="14"/>
      <c r="BA18" s="20"/>
      <c r="BB18" s="16"/>
      <c r="BC18" s="17"/>
      <c r="BD18" s="10"/>
      <c r="BE18" s="19">
        <f t="shared" si="24"/>
        <v>0</v>
      </c>
    </row>
    <row r="19" spans="2:57" x14ac:dyDescent="0.25">
      <c r="B19" s="83"/>
      <c r="C19" s="10" t="s">
        <v>30</v>
      </c>
      <c r="D19" s="12"/>
      <c r="E19" s="12"/>
      <c r="F19" s="7"/>
      <c r="G19" s="22"/>
      <c r="H19" s="15"/>
      <c r="I19" s="22"/>
      <c r="J19" s="17"/>
      <c r="K19" s="18"/>
      <c r="L19" s="19"/>
      <c r="M19" s="11"/>
      <c r="N19" s="12"/>
      <c r="O19" s="13"/>
      <c r="P19" s="14"/>
      <c r="Q19" s="20"/>
      <c r="R19" s="16"/>
      <c r="S19" s="17">
        <f>P19*R19</f>
        <v>0</v>
      </c>
      <c r="T19" s="18">
        <f t="shared" si="14"/>
        <v>0</v>
      </c>
      <c r="U19" s="19">
        <f t="shared" si="15"/>
        <v>0</v>
      </c>
      <c r="V19" s="12"/>
      <c r="W19" s="12"/>
      <c r="X19" s="13"/>
      <c r="Y19" s="22"/>
      <c r="Z19" s="20"/>
      <c r="AA19" s="22"/>
      <c r="AB19" s="17"/>
      <c r="AC19" s="18"/>
      <c r="AD19" s="19">
        <f t="shared" si="16"/>
        <v>0</v>
      </c>
      <c r="AE19" s="21"/>
      <c r="AF19" s="21"/>
      <c r="AG19" s="13"/>
      <c r="AH19" s="22"/>
      <c r="AI19" s="20"/>
      <c r="AJ19" s="22"/>
      <c r="AK19" s="17"/>
      <c r="AL19" s="18"/>
      <c r="AM19" s="19"/>
      <c r="AN19" s="21"/>
      <c r="AO19" s="21"/>
      <c r="AP19" s="13"/>
      <c r="AQ19" s="22"/>
      <c r="AR19" s="20"/>
      <c r="AS19" s="22"/>
      <c r="AT19" s="17"/>
      <c r="AU19" s="18"/>
      <c r="AV19" s="19"/>
      <c r="AW19" s="11">
        <v>3</v>
      </c>
      <c r="AX19" s="21">
        <v>1375</v>
      </c>
      <c r="AY19" s="13">
        <f>AX19/$AY$4*$AY$3</f>
        <v>1833.3333333333333</v>
      </c>
      <c r="AZ19" s="14">
        <f>AW19+AW19*60/100</f>
        <v>4.8</v>
      </c>
      <c r="BA19" s="20">
        <f>AZ19*AY19</f>
        <v>8800</v>
      </c>
      <c r="BB19" s="16">
        <f>AY19+AY19*100/100</f>
        <v>3666.6666666666661</v>
      </c>
      <c r="BC19" s="17">
        <f t="shared" si="22"/>
        <v>17599.999999999996</v>
      </c>
      <c r="BD19" s="10">
        <f t="shared" si="23"/>
        <v>2750</v>
      </c>
      <c r="BE19" s="19">
        <f t="shared" si="24"/>
        <v>13200</v>
      </c>
    </row>
    <row r="20" spans="2:57" x14ac:dyDescent="0.25">
      <c r="B20" s="83"/>
      <c r="C20" s="10" t="s">
        <v>31</v>
      </c>
      <c r="D20" s="12"/>
      <c r="E20" s="12"/>
      <c r="F20" s="7"/>
      <c r="G20" s="22"/>
      <c r="H20" s="15"/>
      <c r="I20" s="22"/>
      <c r="J20" s="17"/>
      <c r="K20" s="18"/>
      <c r="L20" s="19"/>
      <c r="M20" s="11">
        <v>1</v>
      </c>
      <c r="N20" s="12">
        <v>1434</v>
      </c>
      <c r="O20" s="13">
        <f>N20/$O$4*$O$3</f>
        <v>1912</v>
      </c>
      <c r="P20" s="14">
        <f>M20+M20*60/100</f>
        <v>1.6</v>
      </c>
      <c r="Q20" s="20">
        <f>P20*O20</f>
        <v>3059.2000000000003</v>
      </c>
      <c r="R20" s="16">
        <f>O20+O20*100/100</f>
        <v>3824</v>
      </c>
      <c r="S20" s="17">
        <f t="shared" si="13"/>
        <v>6118.4000000000005</v>
      </c>
      <c r="T20" s="18">
        <f t="shared" si="14"/>
        <v>2868</v>
      </c>
      <c r="U20" s="19">
        <f t="shared" si="15"/>
        <v>4588.8</v>
      </c>
      <c r="V20" s="12"/>
      <c r="W20" s="12"/>
      <c r="X20" s="13"/>
      <c r="Y20" s="22"/>
      <c r="Z20" s="20"/>
      <c r="AA20" s="22"/>
      <c r="AB20" s="17"/>
      <c r="AC20" s="18"/>
      <c r="AD20" s="19">
        <f t="shared" si="16"/>
        <v>0</v>
      </c>
      <c r="AE20" s="21"/>
      <c r="AF20" s="21"/>
      <c r="AG20" s="13"/>
      <c r="AH20" s="22"/>
      <c r="AI20" s="20"/>
      <c r="AJ20" s="22"/>
      <c r="AK20" s="17"/>
      <c r="AL20" s="18"/>
      <c r="AM20" s="19"/>
      <c r="AN20" s="21"/>
      <c r="AO20" s="21"/>
      <c r="AP20" s="13"/>
      <c r="AQ20" s="22"/>
      <c r="AR20" s="20"/>
      <c r="AS20" s="22"/>
      <c r="AT20" s="17"/>
      <c r="AU20" s="18"/>
      <c r="AV20" s="19"/>
      <c r="AW20" s="14"/>
      <c r="AX20" s="21"/>
      <c r="AY20" s="13"/>
      <c r="AZ20" s="14"/>
      <c r="BA20" s="20"/>
      <c r="BB20" s="16"/>
      <c r="BC20" s="17"/>
      <c r="BD20" s="10"/>
      <c r="BE20" s="19">
        <f t="shared" si="24"/>
        <v>0</v>
      </c>
    </row>
    <row r="21" spans="2:57" x14ac:dyDescent="0.25">
      <c r="B21" s="83"/>
      <c r="C21" s="10" t="s">
        <v>32</v>
      </c>
      <c r="D21" s="12"/>
      <c r="E21" s="12"/>
      <c r="F21" s="7"/>
      <c r="G21" s="22"/>
      <c r="H21" s="15"/>
      <c r="I21" s="22"/>
      <c r="J21" s="17"/>
      <c r="K21" s="18"/>
      <c r="L21" s="19"/>
      <c r="M21" s="11"/>
      <c r="N21" s="12"/>
      <c r="O21" s="13"/>
      <c r="P21" s="14"/>
      <c r="Q21" s="20"/>
      <c r="R21" s="16"/>
      <c r="S21" s="17">
        <f t="shared" si="13"/>
        <v>0</v>
      </c>
      <c r="T21" s="18">
        <f t="shared" si="14"/>
        <v>0</v>
      </c>
      <c r="U21" s="19">
        <f t="shared" si="15"/>
        <v>0</v>
      </c>
      <c r="V21" s="12"/>
      <c r="W21" s="12"/>
      <c r="X21" s="13"/>
      <c r="Y21" s="22"/>
      <c r="Z21" s="20"/>
      <c r="AA21" s="22"/>
      <c r="AB21" s="17"/>
      <c r="AC21" s="18"/>
      <c r="AD21" s="19">
        <f t="shared" si="16"/>
        <v>0</v>
      </c>
      <c r="AE21" s="21"/>
      <c r="AF21" s="21"/>
      <c r="AG21" s="13"/>
      <c r="AH21" s="22"/>
      <c r="AI21" s="20"/>
      <c r="AJ21" s="22"/>
      <c r="AK21" s="17"/>
      <c r="AL21" s="18"/>
      <c r="AM21" s="19"/>
      <c r="AN21" s="21"/>
      <c r="AO21" s="21"/>
      <c r="AP21" s="13"/>
      <c r="AQ21" s="22"/>
      <c r="AR21" s="20"/>
      <c r="AS21" s="22"/>
      <c r="AT21" s="17"/>
      <c r="AU21" s="18"/>
      <c r="AV21" s="19"/>
      <c r="AW21" s="11">
        <v>2</v>
      </c>
      <c r="AX21" s="21">
        <v>1575</v>
      </c>
      <c r="AY21" s="13">
        <f>AX21/$AY$4*$AY$3</f>
        <v>2100</v>
      </c>
      <c r="AZ21" s="14">
        <f>AW21+AW21*60/100</f>
        <v>3.2</v>
      </c>
      <c r="BA21" s="20">
        <f>AZ21*AY21</f>
        <v>6720</v>
      </c>
      <c r="BB21" s="16">
        <f>AY21+AY21*100/100</f>
        <v>4200</v>
      </c>
      <c r="BC21" s="17">
        <f t="shared" si="22"/>
        <v>13440</v>
      </c>
      <c r="BD21" s="10">
        <f t="shared" si="23"/>
        <v>3150</v>
      </c>
      <c r="BE21" s="19">
        <f t="shared" si="24"/>
        <v>10080</v>
      </c>
    </row>
    <row r="22" spans="2:57" x14ac:dyDescent="0.25">
      <c r="B22" s="83"/>
      <c r="C22" s="10" t="s">
        <v>33</v>
      </c>
      <c r="D22" s="12"/>
      <c r="E22" s="12"/>
      <c r="F22" s="7"/>
      <c r="G22" s="22"/>
      <c r="H22" s="15"/>
      <c r="I22" s="22"/>
      <c r="J22" s="17"/>
      <c r="K22" s="18"/>
      <c r="L22" s="19"/>
      <c r="M22" s="11">
        <v>1</v>
      </c>
      <c r="N22" s="12">
        <v>1751</v>
      </c>
      <c r="O22" s="13">
        <f>N22/$O$4*$O$3</f>
        <v>2334.6666666666665</v>
      </c>
      <c r="P22" s="14">
        <f>M22+M22*60/100</f>
        <v>1.6</v>
      </c>
      <c r="Q22" s="20">
        <f>P22*O22</f>
        <v>3735.4666666666667</v>
      </c>
      <c r="R22" s="16">
        <f>O22+O22*100/100</f>
        <v>4669.333333333333</v>
      </c>
      <c r="S22" s="17">
        <f t="shared" si="13"/>
        <v>7470.9333333333334</v>
      </c>
      <c r="T22" s="18">
        <f t="shared" si="14"/>
        <v>3502</v>
      </c>
      <c r="U22" s="19">
        <f t="shared" si="15"/>
        <v>5603.2000000000007</v>
      </c>
      <c r="V22" s="12"/>
      <c r="W22" s="12"/>
      <c r="X22" s="13"/>
      <c r="Y22" s="22"/>
      <c r="Z22" s="20"/>
      <c r="AA22" s="22"/>
      <c r="AB22" s="17"/>
      <c r="AC22" s="18"/>
      <c r="AD22" s="19">
        <f t="shared" si="16"/>
        <v>0</v>
      </c>
      <c r="AE22" s="21"/>
      <c r="AF22" s="21"/>
      <c r="AG22" s="13"/>
      <c r="AH22" s="22"/>
      <c r="AI22" s="20"/>
      <c r="AJ22" s="22"/>
      <c r="AK22" s="17"/>
      <c r="AL22" s="18"/>
      <c r="AM22" s="19"/>
      <c r="AN22" s="21"/>
      <c r="AO22" s="21"/>
      <c r="AP22" s="13"/>
      <c r="AQ22" s="22"/>
      <c r="AR22" s="20"/>
      <c r="AS22" s="22"/>
      <c r="AT22" s="17"/>
      <c r="AU22" s="18"/>
      <c r="AV22" s="19"/>
      <c r="AW22" s="11">
        <v>2</v>
      </c>
      <c r="AX22" s="21">
        <v>1610</v>
      </c>
      <c r="AY22" s="13">
        <f>AX22/$AY$4*$AY$3</f>
        <v>2146.6666666666665</v>
      </c>
      <c r="AZ22" s="14">
        <f>AW22+AW22*60/100</f>
        <v>3.2</v>
      </c>
      <c r="BA22" s="20">
        <f>AZ22*AY22</f>
        <v>6869.333333333333</v>
      </c>
      <c r="BB22" s="16">
        <f>AY22+AY22*100/100</f>
        <v>4293.333333333333</v>
      </c>
      <c r="BC22" s="17">
        <f t="shared" si="22"/>
        <v>13738.666666666666</v>
      </c>
      <c r="BD22" s="10">
        <f t="shared" si="23"/>
        <v>3220</v>
      </c>
      <c r="BE22" s="19">
        <f t="shared" si="24"/>
        <v>10304</v>
      </c>
    </row>
    <row r="23" spans="2:57" x14ac:dyDescent="0.25">
      <c r="B23" s="83"/>
      <c r="C23" s="10" t="s">
        <v>34</v>
      </c>
      <c r="D23" s="12"/>
      <c r="E23" s="12"/>
      <c r="F23" s="7"/>
      <c r="G23" s="22"/>
      <c r="H23" s="15"/>
      <c r="I23" s="22"/>
      <c r="J23" s="17"/>
      <c r="K23" s="18"/>
      <c r="L23" s="19"/>
      <c r="M23" s="11"/>
      <c r="N23" s="12"/>
      <c r="O23" s="7"/>
      <c r="P23" s="14"/>
      <c r="Q23" s="20"/>
      <c r="R23" s="16"/>
      <c r="S23" s="17">
        <f t="shared" si="13"/>
        <v>0</v>
      </c>
      <c r="T23" s="18">
        <f t="shared" si="14"/>
        <v>0</v>
      </c>
      <c r="U23" s="19">
        <f t="shared" si="15"/>
        <v>0</v>
      </c>
      <c r="V23" s="12"/>
      <c r="W23" s="12"/>
      <c r="X23" s="13"/>
      <c r="Y23" s="22"/>
      <c r="Z23" s="20"/>
      <c r="AA23" s="22"/>
      <c r="AB23" s="17"/>
      <c r="AC23" s="18"/>
      <c r="AD23" s="19">
        <f t="shared" si="16"/>
        <v>0</v>
      </c>
      <c r="AE23" s="21"/>
      <c r="AF23" s="21"/>
      <c r="AG23" s="13"/>
      <c r="AH23" s="22"/>
      <c r="AI23" s="20"/>
      <c r="AJ23" s="22"/>
      <c r="AK23" s="17"/>
      <c r="AL23" s="18"/>
      <c r="AM23" s="19"/>
      <c r="AN23" s="21"/>
      <c r="AO23" s="21"/>
      <c r="AP23" s="13"/>
      <c r="AQ23" s="22"/>
      <c r="AR23" s="20"/>
      <c r="AS23" s="22"/>
      <c r="AT23" s="17"/>
      <c r="AU23" s="18"/>
      <c r="AV23" s="19"/>
      <c r="AW23" s="14"/>
      <c r="AX23" s="21"/>
      <c r="AY23" s="13"/>
      <c r="AZ23" s="10"/>
      <c r="BA23" s="20"/>
      <c r="BB23" s="10"/>
      <c r="BC23" s="17"/>
      <c r="BD23" s="10"/>
      <c r="BE23" s="19">
        <f t="shared" si="24"/>
        <v>0</v>
      </c>
    </row>
    <row r="24" spans="2:57" x14ac:dyDescent="0.25">
      <c r="B24" s="83"/>
      <c r="C24" s="10" t="s">
        <v>35</v>
      </c>
      <c r="D24" s="12"/>
      <c r="E24" s="12"/>
      <c r="F24" s="7"/>
      <c r="G24" s="22"/>
      <c r="H24" s="15"/>
      <c r="I24" s="22"/>
      <c r="J24" s="17"/>
      <c r="K24" s="18"/>
      <c r="L24" s="19"/>
      <c r="M24" s="11"/>
      <c r="N24" s="12"/>
      <c r="O24" s="7"/>
      <c r="P24" s="14"/>
      <c r="Q24" s="20"/>
      <c r="R24" s="16"/>
      <c r="S24" s="17">
        <f t="shared" si="13"/>
        <v>0</v>
      </c>
      <c r="T24" s="18">
        <f t="shared" si="14"/>
        <v>0</v>
      </c>
      <c r="U24" s="19">
        <f t="shared" si="15"/>
        <v>0</v>
      </c>
      <c r="V24" s="12"/>
      <c r="W24" s="12"/>
      <c r="X24" s="13"/>
      <c r="Y24" s="22"/>
      <c r="Z24" s="20"/>
      <c r="AA24" s="22"/>
      <c r="AB24" s="17"/>
      <c r="AC24" s="18"/>
      <c r="AD24" s="19">
        <f t="shared" si="16"/>
        <v>0</v>
      </c>
      <c r="AE24" s="21"/>
      <c r="AF24" s="21"/>
      <c r="AG24" s="13"/>
      <c r="AH24" s="22"/>
      <c r="AI24" s="20"/>
      <c r="AJ24" s="22"/>
      <c r="AK24" s="17"/>
      <c r="AL24" s="18"/>
      <c r="AM24" s="19"/>
      <c r="AN24" s="21"/>
      <c r="AO24" s="21"/>
      <c r="AP24" s="13"/>
      <c r="AQ24" s="22"/>
      <c r="AR24" s="20"/>
      <c r="AS24" s="22"/>
      <c r="AT24" s="17"/>
      <c r="AU24" s="18"/>
      <c r="AV24" s="19"/>
      <c r="AW24" s="21"/>
      <c r="AX24" s="21"/>
      <c r="AY24" s="13"/>
      <c r="AZ24" s="10"/>
      <c r="BA24" s="20"/>
      <c r="BB24" s="10"/>
      <c r="BC24" s="17"/>
      <c r="BD24" s="10"/>
      <c r="BE24" s="19">
        <f t="shared" si="24"/>
        <v>0</v>
      </c>
    </row>
    <row r="25" spans="2:57" x14ac:dyDescent="0.25">
      <c r="B25" s="83"/>
      <c r="C25" s="10" t="s">
        <v>36</v>
      </c>
      <c r="D25" s="12"/>
      <c r="E25" s="12"/>
      <c r="F25" s="7"/>
      <c r="G25" s="22"/>
      <c r="H25" s="15"/>
      <c r="I25" s="22"/>
      <c r="J25" s="17"/>
      <c r="K25" s="18"/>
      <c r="L25" s="19"/>
      <c r="M25" s="11"/>
      <c r="N25" s="12"/>
      <c r="O25" s="7"/>
      <c r="P25" s="14"/>
      <c r="Q25" s="20"/>
      <c r="R25" s="16"/>
      <c r="S25" s="17">
        <f t="shared" si="13"/>
        <v>0</v>
      </c>
      <c r="T25" s="18">
        <f t="shared" si="14"/>
        <v>0</v>
      </c>
      <c r="U25" s="19">
        <f t="shared" si="15"/>
        <v>0</v>
      </c>
      <c r="V25" s="12"/>
      <c r="W25" s="12"/>
      <c r="X25" s="13"/>
      <c r="Y25" s="22"/>
      <c r="Z25" s="20"/>
      <c r="AA25" s="22"/>
      <c r="AB25" s="17"/>
      <c r="AC25" s="18"/>
      <c r="AD25" s="19">
        <f t="shared" si="16"/>
        <v>0</v>
      </c>
      <c r="AE25" s="21"/>
      <c r="AF25" s="21"/>
      <c r="AG25" s="13"/>
      <c r="AH25" s="22"/>
      <c r="AI25" s="20"/>
      <c r="AJ25" s="22"/>
      <c r="AK25" s="17"/>
      <c r="AL25" s="18"/>
      <c r="AM25" s="19"/>
      <c r="AN25" s="21"/>
      <c r="AO25" s="21"/>
      <c r="AP25" s="13"/>
      <c r="AQ25" s="22"/>
      <c r="AR25" s="20"/>
      <c r="AS25" s="22"/>
      <c r="AT25" s="17"/>
      <c r="AU25" s="18"/>
      <c r="AV25" s="19"/>
      <c r="AW25" s="21"/>
      <c r="AX25" s="21"/>
      <c r="AY25" s="13"/>
      <c r="AZ25" s="10"/>
      <c r="BA25" s="20"/>
      <c r="BB25" s="10"/>
      <c r="BC25" s="17"/>
      <c r="BD25" s="10"/>
      <c r="BE25" s="19">
        <f t="shared" si="24"/>
        <v>0</v>
      </c>
    </row>
    <row r="26" spans="2:57" x14ac:dyDescent="0.25">
      <c r="B26" s="83"/>
      <c r="C26" s="10" t="s">
        <v>37</v>
      </c>
      <c r="D26" s="12"/>
      <c r="E26" s="12"/>
      <c r="F26" s="7"/>
      <c r="G26" s="22"/>
      <c r="H26" s="15"/>
      <c r="I26" s="22"/>
      <c r="J26" s="17"/>
      <c r="K26" s="18"/>
      <c r="L26" s="19"/>
      <c r="M26" s="11">
        <v>1</v>
      </c>
      <c r="N26" s="12">
        <v>2040</v>
      </c>
      <c r="O26" s="7">
        <f>N26/$O$4*$O$3</f>
        <v>2720</v>
      </c>
      <c r="P26" s="14">
        <f>M26+M26*60/100</f>
        <v>1.6</v>
      </c>
      <c r="Q26" s="20">
        <f>P26*O26</f>
        <v>4352</v>
      </c>
      <c r="R26" s="16">
        <f>O26+O26*100/100</f>
        <v>5440</v>
      </c>
      <c r="S26" s="17">
        <f t="shared" si="13"/>
        <v>8704</v>
      </c>
      <c r="T26" s="18">
        <f t="shared" si="14"/>
        <v>4080</v>
      </c>
      <c r="U26" s="19">
        <f t="shared" si="15"/>
        <v>6528</v>
      </c>
      <c r="V26" s="12"/>
      <c r="W26" s="12"/>
      <c r="X26" s="13"/>
      <c r="Y26" s="22"/>
      <c r="Z26" s="20"/>
      <c r="AA26" s="22"/>
      <c r="AB26" s="17"/>
      <c r="AC26" s="18"/>
      <c r="AD26" s="19">
        <f t="shared" si="16"/>
        <v>0</v>
      </c>
      <c r="AE26" s="21"/>
      <c r="AF26" s="21"/>
      <c r="AG26" s="13"/>
      <c r="AH26" s="22"/>
      <c r="AI26" s="20"/>
      <c r="AJ26" s="22"/>
      <c r="AK26" s="17"/>
      <c r="AL26" s="18"/>
      <c r="AM26" s="19"/>
      <c r="AN26" s="21"/>
      <c r="AO26" s="21"/>
      <c r="AP26" s="13"/>
      <c r="AQ26" s="22"/>
      <c r="AR26" s="20"/>
      <c r="AS26" s="22"/>
      <c r="AT26" s="17"/>
      <c r="AU26" s="18"/>
      <c r="AV26" s="19"/>
      <c r="AW26" s="21"/>
      <c r="AX26" s="21"/>
      <c r="AY26" s="13"/>
      <c r="AZ26" s="10"/>
      <c r="BA26" s="20"/>
      <c r="BB26" s="10"/>
      <c r="BC26" s="17"/>
      <c r="BD26" s="10"/>
      <c r="BE26" s="19">
        <f t="shared" si="24"/>
        <v>0</v>
      </c>
    </row>
    <row r="27" spans="2:57" x14ac:dyDescent="0.25">
      <c r="B27" s="83"/>
      <c r="C27" s="10" t="s">
        <v>38</v>
      </c>
      <c r="D27" s="12"/>
      <c r="E27" s="12"/>
      <c r="F27" s="7"/>
      <c r="G27" s="22"/>
      <c r="H27" s="15"/>
      <c r="I27" s="22"/>
      <c r="J27" s="17"/>
      <c r="K27" s="18"/>
      <c r="L27" s="19"/>
      <c r="M27" s="11">
        <v>1</v>
      </c>
      <c r="N27" s="12">
        <v>2160</v>
      </c>
      <c r="O27" s="7">
        <f>N27/$O$4*$O$3</f>
        <v>2880</v>
      </c>
      <c r="P27" s="14">
        <f>M27+M27*60/100</f>
        <v>1.6</v>
      </c>
      <c r="Q27" s="20">
        <f>P27*O27</f>
        <v>4608</v>
      </c>
      <c r="R27" s="16">
        <f>O27+O27*100/100</f>
        <v>5760</v>
      </c>
      <c r="S27" s="17">
        <f t="shared" si="13"/>
        <v>9216</v>
      </c>
      <c r="T27" s="18">
        <f t="shared" si="14"/>
        <v>4320</v>
      </c>
      <c r="U27" s="19">
        <f t="shared" si="15"/>
        <v>6912</v>
      </c>
      <c r="V27" s="12"/>
      <c r="W27" s="12"/>
      <c r="X27" s="13"/>
      <c r="Y27" s="22"/>
      <c r="Z27" s="20"/>
      <c r="AA27" s="22"/>
      <c r="AB27" s="17"/>
      <c r="AC27" s="18"/>
      <c r="AD27" s="19">
        <f t="shared" si="16"/>
        <v>0</v>
      </c>
      <c r="AE27" s="21"/>
      <c r="AF27" s="21"/>
      <c r="AG27" s="13"/>
      <c r="AH27" s="22"/>
      <c r="AI27" s="20"/>
      <c r="AJ27" s="22"/>
      <c r="AK27" s="17"/>
      <c r="AL27" s="18"/>
      <c r="AM27" s="19"/>
      <c r="AN27" s="21"/>
      <c r="AO27" s="21"/>
      <c r="AP27" s="13"/>
      <c r="AQ27" s="22"/>
      <c r="AR27" s="20"/>
      <c r="AS27" s="22"/>
      <c r="AT27" s="17"/>
      <c r="AU27" s="18"/>
      <c r="AV27" s="19"/>
      <c r="AW27" s="21"/>
      <c r="AX27" s="21"/>
      <c r="AY27" s="13"/>
      <c r="AZ27" s="10"/>
      <c r="BA27" s="20"/>
      <c r="BB27" s="10"/>
      <c r="BC27" s="17"/>
      <c r="BD27" s="10"/>
      <c r="BE27" s="19">
        <f t="shared" si="24"/>
        <v>0</v>
      </c>
    </row>
    <row r="28" spans="2:57" x14ac:dyDescent="0.25">
      <c r="B28" s="83"/>
      <c r="C28" s="10" t="s">
        <v>39</v>
      </c>
      <c r="D28" s="12"/>
      <c r="E28" s="12"/>
      <c r="F28" s="7"/>
      <c r="G28" s="22"/>
      <c r="H28" s="15"/>
      <c r="I28" s="22"/>
      <c r="J28" s="17"/>
      <c r="K28" s="18"/>
      <c r="L28" s="19"/>
      <c r="M28" s="11"/>
      <c r="N28" s="12"/>
      <c r="O28" s="7"/>
      <c r="P28" s="22"/>
      <c r="Q28" s="20"/>
      <c r="R28" s="16"/>
      <c r="S28" s="17">
        <f t="shared" si="13"/>
        <v>0</v>
      </c>
      <c r="T28" s="18">
        <f t="shared" si="14"/>
        <v>0</v>
      </c>
      <c r="U28" s="19">
        <f t="shared" si="15"/>
        <v>0</v>
      </c>
      <c r="V28" s="12"/>
      <c r="W28" s="12"/>
      <c r="X28" s="13"/>
      <c r="Y28" s="22"/>
      <c r="Z28" s="20"/>
      <c r="AA28" s="22"/>
      <c r="AB28" s="17"/>
      <c r="AC28" s="18"/>
      <c r="AD28" s="19">
        <f t="shared" si="16"/>
        <v>0</v>
      </c>
      <c r="AE28" s="21"/>
      <c r="AF28" s="21"/>
      <c r="AG28" s="13"/>
      <c r="AH28" s="22"/>
      <c r="AI28" s="20"/>
      <c r="AJ28" s="22"/>
      <c r="AK28" s="17"/>
      <c r="AL28" s="18"/>
      <c r="AM28" s="19"/>
      <c r="AN28" s="21"/>
      <c r="AO28" s="21"/>
      <c r="AP28" s="13"/>
      <c r="AQ28" s="22"/>
      <c r="AR28" s="20"/>
      <c r="AS28" s="22"/>
      <c r="AT28" s="17"/>
      <c r="AU28" s="18"/>
      <c r="AV28" s="19"/>
      <c r="AW28" s="21"/>
      <c r="AX28" s="21"/>
      <c r="AY28" s="13"/>
      <c r="AZ28" s="10"/>
      <c r="BA28" s="20"/>
      <c r="BB28" s="10"/>
      <c r="BC28" s="17"/>
      <c r="BD28" s="10"/>
      <c r="BE28" s="19">
        <f t="shared" si="24"/>
        <v>0</v>
      </c>
    </row>
    <row r="29" spans="2:57" x14ac:dyDescent="0.25">
      <c r="B29" s="83"/>
      <c r="C29" s="10" t="s">
        <v>40</v>
      </c>
      <c r="D29" s="12"/>
      <c r="E29" s="12"/>
      <c r="F29" s="7"/>
      <c r="G29" s="22"/>
      <c r="H29" s="15"/>
      <c r="I29" s="22"/>
      <c r="J29" s="17"/>
      <c r="K29" s="18"/>
      <c r="L29" s="19"/>
      <c r="M29" s="11"/>
      <c r="N29" s="12"/>
      <c r="O29" s="7"/>
      <c r="P29" s="22"/>
      <c r="Q29" s="20"/>
      <c r="R29" s="16"/>
      <c r="S29" s="17">
        <f t="shared" si="13"/>
        <v>0</v>
      </c>
      <c r="T29" s="18">
        <f t="shared" si="14"/>
        <v>0</v>
      </c>
      <c r="U29" s="19">
        <f t="shared" si="15"/>
        <v>0</v>
      </c>
      <c r="V29" s="12"/>
      <c r="W29" s="12"/>
      <c r="X29" s="13"/>
      <c r="Y29" s="22"/>
      <c r="Z29" s="20"/>
      <c r="AA29" s="22"/>
      <c r="AB29" s="17"/>
      <c r="AC29" s="18"/>
      <c r="AD29" s="19">
        <f t="shared" si="16"/>
        <v>0</v>
      </c>
      <c r="AE29" s="21"/>
      <c r="AF29" s="21"/>
      <c r="AG29" s="13"/>
      <c r="AH29" s="22"/>
      <c r="AI29" s="20"/>
      <c r="AJ29" s="22"/>
      <c r="AK29" s="17"/>
      <c r="AL29" s="18"/>
      <c r="AM29" s="19"/>
      <c r="AN29" s="21"/>
      <c r="AO29" s="21"/>
      <c r="AP29" s="13"/>
      <c r="AQ29" s="22"/>
      <c r="AR29" s="20"/>
      <c r="AS29" s="22"/>
      <c r="AT29" s="17"/>
      <c r="AU29" s="18"/>
      <c r="AV29" s="19"/>
      <c r="AW29" s="21"/>
      <c r="AX29" s="21"/>
      <c r="AY29" s="13"/>
      <c r="AZ29" s="10"/>
      <c r="BA29" s="20"/>
      <c r="BB29" s="10"/>
      <c r="BC29" s="17"/>
      <c r="BD29" s="10"/>
      <c r="BE29" s="19">
        <f t="shared" si="24"/>
        <v>0</v>
      </c>
    </row>
    <row r="30" spans="2:57" x14ac:dyDescent="0.25">
      <c r="B30" s="84"/>
      <c r="C30" s="10" t="s">
        <v>41</v>
      </c>
      <c r="D30" s="12"/>
      <c r="E30" s="12"/>
      <c r="F30" s="7"/>
      <c r="G30" s="16"/>
      <c r="H30" s="15"/>
      <c r="I30" s="16"/>
      <c r="J30" s="17"/>
      <c r="K30" s="18"/>
      <c r="L30" s="19"/>
      <c r="M30" s="11"/>
      <c r="N30" s="12"/>
      <c r="O30" s="7"/>
      <c r="P30" s="22"/>
      <c r="Q30" s="20"/>
      <c r="R30" s="16"/>
      <c r="S30" s="17">
        <f t="shared" si="13"/>
        <v>0</v>
      </c>
      <c r="T30" s="18">
        <f t="shared" si="14"/>
        <v>0</v>
      </c>
      <c r="U30" s="19">
        <f t="shared" si="15"/>
        <v>0</v>
      </c>
      <c r="V30" s="12"/>
      <c r="W30" s="12"/>
      <c r="X30" s="13"/>
      <c r="Y30" s="22"/>
      <c r="Z30" s="20"/>
      <c r="AA30" s="22"/>
      <c r="AB30" s="17"/>
      <c r="AC30" s="18"/>
      <c r="AD30" s="19">
        <f t="shared" si="16"/>
        <v>0</v>
      </c>
      <c r="AE30" s="21"/>
      <c r="AF30" s="21"/>
      <c r="AG30" s="13"/>
      <c r="AH30" s="22"/>
      <c r="AI30" s="20"/>
      <c r="AJ30" s="22"/>
      <c r="AK30" s="17"/>
      <c r="AL30" s="18"/>
      <c r="AM30" s="19"/>
      <c r="AN30" s="21"/>
      <c r="AO30" s="21"/>
      <c r="AP30" s="13"/>
      <c r="AQ30" s="22"/>
      <c r="AR30" s="20"/>
      <c r="AS30" s="22"/>
      <c r="AT30" s="17"/>
      <c r="AU30" s="18"/>
      <c r="AV30" s="19"/>
      <c r="AW30" s="21"/>
      <c r="AX30" s="21"/>
      <c r="AY30" s="13"/>
      <c r="AZ30" s="10"/>
      <c r="BA30" s="20"/>
      <c r="BB30" s="10"/>
      <c r="BC30" s="17"/>
      <c r="BD30" s="10"/>
      <c r="BE30" s="19">
        <f t="shared" si="24"/>
        <v>0</v>
      </c>
    </row>
    <row r="31" spans="2:57" x14ac:dyDescent="0.25">
      <c r="B31" s="10"/>
      <c r="C31" s="23" t="s">
        <v>15</v>
      </c>
      <c r="D31" s="12"/>
      <c r="E31" s="12"/>
      <c r="F31" s="7"/>
      <c r="G31" s="12"/>
      <c r="H31" s="15">
        <f>SUM(H6:H30)</f>
        <v>6352128.0000000009</v>
      </c>
      <c r="I31" s="12"/>
      <c r="J31" s="17">
        <f>SUM(J6:J30)</f>
        <v>12704256.000000002</v>
      </c>
      <c r="K31" s="18"/>
      <c r="L31" s="19">
        <f>SUM(L6:L30)</f>
        <v>9528192</v>
      </c>
      <c r="M31" s="12"/>
      <c r="N31" s="12"/>
      <c r="O31" s="7"/>
      <c r="P31" s="24"/>
      <c r="Q31" s="20">
        <f>SUM(Q6:Q30)</f>
        <v>2844437.3333333335</v>
      </c>
      <c r="R31" s="24"/>
      <c r="S31" s="17">
        <f>SUM(S6:S30)</f>
        <v>5688874.666666667</v>
      </c>
      <c r="T31" s="18"/>
      <c r="U31" s="19">
        <f>SUM(U6:U30)</f>
        <v>4266656</v>
      </c>
      <c r="V31" s="12"/>
      <c r="W31" s="12"/>
      <c r="X31" s="13"/>
      <c r="Y31" s="24"/>
      <c r="Z31" s="20">
        <f>SUM(Z6:Z30)</f>
        <v>2000469.3333333333</v>
      </c>
      <c r="AA31" s="24"/>
      <c r="AB31" s="17">
        <f>SUM(AB6:AB30)</f>
        <v>4000938.6666666665</v>
      </c>
      <c r="AC31" s="18"/>
      <c r="AD31" s="19">
        <f>SUM(AD6:AD30)</f>
        <v>3000704</v>
      </c>
      <c r="AE31" s="21"/>
      <c r="AF31" s="21"/>
      <c r="AG31" s="13"/>
      <c r="AH31" s="24"/>
      <c r="AI31" s="20">
        <f>SUM(AI6:AI30)</f>
        <v>217813.33333333334</v>
      </c>
      <c r="AJ31" s="24"/>
      <c r="AK31" s="17">
        <f>SUM(AK6:AK30)</f>
        <v>435626.66666666669</v>
      </c>
      <c r="AL31" s="18"/>
      <c r="AM31" s="19">
        <f>SUM(AM6:AM30)</f>
        <v>326720</v>
      </c>
      <c r="AN31" s="21"/>
      <c r="AO31" s="21"/>
      <c r="AP31" s="13"/>
      <c r="AQ31" s="24"/>
      <c r="AR31" s="20">
        <f>SUM(AR6:AR30)</f>
        <v>1067520</v>
      </c>
      <c r="AS31" s="24"/>
      <c r="AT31" s="17">
        <f>SUM(AT6:AT30)</f>
        <v>2135040</v>
      </c>
      <c r="AU31" s="18"/>
      <c r="AV31" s="19">
        <f>SUM(AV6:AV30)</f>
        <v>1601280</v>
      </c>
      <c r="AW31" s="21"/>
      <c r="AX31" s="21"/>
      <c r="AY31" s="13"/>
      <c r="AZ31" s="24"/>
      <c r="BA31" s="20">
        <f>SUM(BA6:BA30)</f>
        <v>1001344.0000000001</v>
      </c>
      <c r="BB31" s="10"/>
      <c r="BC31" s="17">
        <f>SUM(BC6:BC30)</f>
        <v>2002688.0000000002</v>
      </c>
      <c r="BD31" s="10"/>
      <c r="BE31" s="19">
        <f>SUM(BE6:BE30)</f>
        <v>1502016</v>
      </c>
    </row>
    <row r="32" spans="2:57" x14ac:dyDescent="0.25">
      <c r="G32" s="25"/>
      <c r="H32" s="25"/>
      <c r="I32" s="25"/>
      <c r="J32" s="25"/>
    </row>
    <row r="33" spans="3:14" x14ac:dyDescent="0.25">
      <c r="G33" s="25"/>
      <c r="H33" s="25"/>
      <c r="I33" s="25"/>
      <c r="J33" s="25"/>
    </row>
    <row r="34" spans="3:14" x14ac:dyDescent="0.25">
      <c r="G34" s="25"/>
      <c r="H34" s="25"/>
      <c r="I34" s="25"/>
      <c r="J34" s="25"/>
    </row>
    <row r="35" spans="3:14" ht="45.75" x14ac:dyDescent="0.25">
      <c r="C35" s="10"/>
      <c r="D35" s="27" t="s">
        <v>42</v>
      </c>
      <c r="E35" s="85" t="s">
        <v>43</v>
      </c>
      <c r="F35" s="86"/>
      <c r="G35" s="86"/>
      <c r="H35" s="86"/>
      <c r="I35" s="86"/>
      <c r="J35" s="86"/>
      <c r="K35" s="86"/>
      <c r="L35" s="86"/>
      <c r="M35" s="86"/>
      <c r="N35" s="87"/>
    </row>
    <row r="36" spans="3:14" x14ac:dyDescent="0.25">
      <c r="C36" s="28" t="s">
        <v>44</v>
      </c>
      <c r="D36" s="14">
        <f>H31+Q31+Z31+AI31+AR31+BA31</f>
        <v>13483712.000000002</v>
      </c>
      <c r="E36" s="81" t="s">
        <v>45</v>
      </c>
      <c r="F36" s="81"/>
      <c r="G36" s="81"/>
      <c r="H36" s="81"/>
      <c r="I36" s="81"/>
      <c r="J36" s="81"/>
      <c r="K36" s="81"/>
      <c r="L36" s="81"/>
      <c r="M36" s="81"/>
      <c r="N36" s="81"/>
    </row>
    <row r="37" spans="3:14" x14ac:dyDescent="0.25">
      <c r="C37" s="28" t="s">
        <v>46</v>
      </c>
      <c r="D37" s="14">
        <f>J31+S31+AB31+AK31+AT31+BC31</f>
        <v>26967424.000000004</v>
      </c>
      <c r="E37" s="81" t="s">
        <v>47</v>
      </c>
      <c r="F37" s="81"/>
      <c r="G37" s="81"/>
      <c r="H37" s="81"/>
      <c r="I37" s="81"/>
      <c r="J37" s="81"/>
      <c r="K37" s="81"/>
      <c r="L37" s="81"/>
      <c r="M37" s="81"/>
      <c r="N37" s="81"/>
    </row>
    <row r="38" spans="3:14" x14ac:dyDescent="0.25">
      <c r="C38" s="28" t="s">
        <v>48</v>
      </c>
      <c r="D38" s="14">
        <f>L31+U31+AD31+AM31+AV31+BE31</f>
        <v>20225568</v>
      </c>
      <c r="E38" s="81" t="s">
        <v>49</v>
      </c>
      <c r="F38" s="81"/>
      <c r="G38" s="81"/>
      <c r="H38" s="81"/>
      <c r="I38" s="81"/>
      <c r="J38" s="81"/>
      <c r="K38" s="81"/>
      <c r="L38" s="81"/>
      <c r="M38" s="81"/>
      <c r="N38" s="81"/>
    </row>
    <row r="39" spans="3:14" x14ac:dyDescent="0.25">
      <c r="G39" s="25"/>
      <c r="H39" s="25"/>
      <c r="I39" s="25"/>
      <c r="J39" s="25"/>
    </row>
    <row r="40" spans="3:14" x14ac:dyDescent="0.25">
      <c r="G40" s="25"/>
      <c r="H40" s="25"/>
      <c r="I40" s="25"/>
      <c r="J40" s="25"/>
    </row>
    <row r="41" spans="3:14" x14ac:dyDescent="0.25">
      <c r="G41" s="25"/>
      <c r="H41" s="25"/>
      <c r="I41" s="25"/>
      <c r="J41" s="25"/>
    </row>
    <row r="42" spans="3:14" x14ac:dyDescent="0.25">
      <c r="G42" s="25"/>
      <c r="H42" s="25"/>
      <c r="I42" s="25"/>
      <c r="J42" s="25"/>
    </row>
    <row r="43" spans="3:14" x14ac:dyDescent="0.25">
      <c r="G43" s="25"/>
      <c r="H43" s="25"/>
      <c r="I43" s="25"/>
      <c r="J43" s="25"/>
    </row>
    <row r="44" spans="3:14" x14ac:dyDescent="0.25">
      <c r="G44" s="25"/>
      <c r="H44" s="25"/>
      <c r="I44" s="25"/>
      <c r="J44" s="25"/>
    </row>
    <row r="45" spans="3:14" x14ac:dyDescent="0.25">
      <c r="G45" s="25"/>
      <c r="H45" s="25"/>
      <c r="I45" s="25"/>
      <c r="J45" s="25"/>
    </row>
    <row r="46" spans="3:14" x14ac:dyDescent="0.25">
      <c r="G46" s="25"/>
      <c r="H46" s="25"/>
      <c r="I46" s="25"/>
      <c r="J46" s="25"/>
    </row>
    <row r="47" spans="3:14" x14ac:dyDescent="0.25">
      <c r="G47" s="25"/>
      <c r="H47" s="25"/>
      <c r="I47" s="25"/>
      <c r="J47" s="25"/>
    </row>
    <row r="48" spans="3:14" x14ac:dyDescent="0.25">
      <c r="G48" s="25"/>
      <c r="H48" s="25"/>
      <c r="I48" s="25"/>
      <c r="J48" s="25"/>
    </row>
    <row r="49" spans="3:10" x14ac:dyDescent="0.25">
      <c r="G49" s="25"/>
      <c r="H49" s="25"/>
      <c r="I49" s="25"/>
      <c r="J49" s="25"/>
    </row>
    <row r="50" spans="3:10" x14ac:dyDescent="0.25">
      <c r="G50" s="25"/>
      <c r="H50" s="25"/>
      <c r="I50" s="25"/>
      <c r="J50" s="25"/>
    </row>
    <row r="51" spans="3:10" x14ac:dyDescent="0.25">
      <c r="G51" s="25"/>
      <c r="H51" s="25"/>
      <c r="I51" s="25"/>
      <c r="J51" s="25"/>
    </row>
    <row r="52" spans="3:10" x14ac:dyDescent="0.25">
      <c r="G52" s="25"/>
      <c r="H52" s="25"/>
      <c r="I52" s="25"/>
      <c r="J52" s="25"/>
    </row>
    <row r="53" spans="3:10" x14ac:dyDescent="0.25">
      <c r="G53" s="25"/>
      <c r="H53" s="25"/>
      <c r="I53" s="25"/>
      <c r="J53" s="25"/>
    </row>
    <row r="54" spans="3:10" x14ac:dyDescent="0.25">
      <c r="G54" s="25"/>
      <c r="H54" s="25"/>
      <c r="I54" s="25"/>
      <c r="J54" s="25"/>
    </row>
    <row r="55" spans="3:10" x14ac:dyDescent="0.25">
      <c r="G55" s="25"/>
      <c r="H55" s="25"/>
      <c r="I55" s="25"/>
      <c r="J55" s="25"/>
    </row>
    <row r="56" spans="3:10" x14ac:dyDescent="0.25">
      <c r="G56" s="25"/>
      <c r="H56" s="25"/>
      <c r="I56" s="25"/>
      <c r="J56" s="25"/>
    </row>
    <row r="57" spans="3:10" x14ac:dyDescent="0.25">
      <c r="G57" s="25"/>
      <c r="H57" s="25"/>
      <c r="I57" s="25"/>
      <c r="J57" s="25"/>
    </row>
    <row r="58" spans="3:10" x14ac:dyDescent="0.25">
      <c r="G58" s="25"/>
      <c r="H58" s="25"/>
      <c r="I58" s="25"/>
      <c r="J58" s="25"/>
    </row>
    <row r="59" spans="3:10" x14ac:dyDescent="0.25">
      <c r="G59" s="25"/>
      <c r="H59" s="25"/>
      <c r="I59" s="25"/>
      <c r="J59" s="25"/>
    </row>
    <row r="60" spans="3:10" x14ac:dyDescent="0.25">
      <c r="G60" s="25"/>
      <c r="H60" s="25"/>
      <c r="I60" s="25"/>
      <c r="J60" s="25"/>
    </row>
    <row r="61" spans="3:10" x14ac:dyDescent="0.25">
      <c r="G61" s="25"/>
      <c r="H61" s="25"/>
      <c r="I61" s="25"/>
      <c r="J61" s="25"/>
    </row>
    <row r="62" spans="3:10" x14ac:dyDescent="0.25">
      <c r="G62" s="25"/>
      <c r="H62" s="25"/>
      <c r="I62" s="25"/>
      <c r="J62" s="25"/>
    </row>
    <row r="63" spans="3:10" x14ac:dyDescent="0.25">
      <c r="C63" s="29"/>
      <c r="D63" s="30"/>
      <c r="F63" s="31"/>
      <c r="G63" s="31"/>
      <c r="H63" s="31"/>
      <c r="I63" s="25"/>
      <c r="J63" s="25"/>
    </row>
    <row r="64" spans="3:10" x14ac:dyDescent="0.25">
      <c r="C64" s="29"/>
      <c r="D64" s="30"/>
      <c r="F64" s="31"/>
      <c r="G64" s="31"/>
      <c r="H64" s="31"/>
      <c r="I64" s="25"/>
      <c r="J64" s="25"/>
    </row>
    <row r="65" spans="3:10" x14ac:dyDescent="0.25">
      <c r="C65" s="29"/>
      <c r="D65" s="30"/>
      <c r="F65" s="31"/>
      <c r="G65" s="31"/>
      <c r="H65" s="31"/>
      <c r="I65" s="25"/>
      <c r="J65" s="25"/>
    </row>
    <row r="66" spans="3:10" x14ac:dyDescent="0.25">
      <c r="F66" s="31"/>
      <c r="G66" s="31"/>
      <c r="H66" s="31"/>
      <c r="I66" s="25"/>
      <c r="J66" s="25"/>
    </row>
    <row r="67" spans="3:10" x14ac:dyDescent="0.25">
      <c r="F67" s="31"/>
      <c r="G67" s="31"/>
      <c r="H67" s="31"/>
      <c r="I67" s="25"/>
      <c r="J67" s="25"/>
    </row>
    <row r="68" spans="3:10" x14ac:dyDescent="0.25">
      <c r="G68" s="25"/>
      <c r="H68" s="25"/>
      <c r="I68" s="25"/>
      <c r="J68" s="25"/>
    </row>
    <row r="69" spans="3:10" x14ac:dyDescent="0.25">
      <c r="G69" s="25"/>
      <c r="H69" s="25"/>
      <c r="I69" s="25"/>
      <c r="J69" s="25"/>
    </row>
    <row r="70" spans="3:10" x14ac:dyDescent="0.25">
      <c r="G70" s="25"/>
      <c r="H70" s="25"/>
      <c r="I70" s="25"/>
      <c r="J70" s="25"/>
    </row>
    <row r="71" spans="3:10" x14ac:dyDescent="0.25">
      <c r="G71" s="25"/>
      <c r="H71" s="25"/>
      <c r="I71" s="25"/>
      <c r="J71" s="25"/>
    </row>
  </sheetData>
  <mergeCells count="61">
    <mergeCell ref="E38:N38"/>
    <mergeCell ref="BD3:BD5"/>
    <mergeCell ref="BE3:BE5"/>
    <mergeCell ref="B6:B30"/>
    <mergeCell ref="E35:N35"/>
    <mergeCell ref="E36:N36"/>
    <mergeCell ref="E37:N37"/>
    <mergeCell ref="AW3:AW5"/>
    <mergeCell ref="AX3:AX5"/>
    <mergeCell ref="AZ3:AZ5"/>
    <mergeCell ref="BA3:BA5"/>
    <mergeCell ref="BB3:BB5"/>
    <mergeCell ref="BC3:BC5"/>
    <mergeCell ref="AQ3:AQ5"/>
    <mergeCell ref="AR3:AR5"/>
    <mergeCell ref="AS3:AS5"/>
    <mergeCell ref="AT3:AT5"/>
    <mergeCell ref="AU3:AU5"/>
    <mergeCell ref="AV3:AV5"/>
    <mergeCell ref="AJ3:AJ5"/>
    <mergeCell ref="AK3:AK5"/>
    <mergeCell ref="AL3:AL5"/>
    <mergeCell ref="AM3:AM5"/>
    <mergeCell ref="AN3:AN5"/>
    <mergeCell ref="AO3:AO5"/>
    <mergeCell ref="R3:R5"/>
    <mergeCell ref="S3:S5"/>
    <mergeCell ref="T3:T5"/>
    <mergeCell ref="AI3:AI5"/>
    <mergeCell ref="V3:V5"/>
    <mergeCell ref="W3:W5"/>
    <mergeCell ref="Y3:Y5"/>
    <mergeCell ref="Z3:Z5"/>
    <mergeCell ref="AA3:AA5"/>
    <mergeCell ref="AB3:AB5"/>
    <mergeCell ref="AC3:AC5"/>
    <mergeCell ref="AD3:AD5"/>
    <mergeCell ref="AE3:AE5"/>
    <mergeCell ref="AF3:AF5"/>
    <mergeCell ref="AH3:AH5"/>
    <mergeCell ref="B3:B5"/>
    <mergeCell ref="C3:C5"/>
    <mergeCell ref="D3:D5"/>
    <mergeCell ref="E3:E5"/>
    <mergeCell ref="G3:G5"/>
    <mergeCell ref="AN1:AV1"/>
    <mergeCell ref="AW1:BE1"/>
    <mergeCell ref="H3:H5"/>
    <mergeCell ref="D1:L1"/>
    <mergeCell ref="M1:U1"/>
    <mergeCell ref="V1:AD1"/>
    <mergeCell ref="AE1:AM1"/>
    <mergeCell ref="U3:U5"/>
    <mergeCell ref="I3:I5"/>
    <mergeCell ref="J3:J5"/>
    <mergeCell ref="K3:K5"/>
    <mergeCell ref="L3:L5"/>
    <mergeCell ref="M3:M5"/>
    <mergeCell ref="N3:N5"/>
    <mergeCell ref="P3:P5"/>
    <mergeCell ref="Q3:Q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K45"/>
  <sheetViews>
    <sheetView topLeftCell="A23" workbookViewId="0">
      <selection activeCell="G35" sqref="G35"/>
    </sheetView>
  </sheetViews>
  <sheetFormatPr defaultRowHeight="15" x14ac:dyDescent="0.25"/>
  <cols>
    <col min="3" max="3" width="35.85546875" bestFit="1" customWidth="1"/>
    <col min="4" max="4" width="20" customWidth="1"/>
    <col min="5" max="5" width="10.42578125" customWidth="1"/>
    <col min="6" max="6" width="9.28515625" customWidth="1"/>
    <col min="7" max="7" width="11.5703125" bestFit="1" customWidth="1"/>
    <col min="8" max="8" width="15.28515625" customWidth="1"/>
    <col min="9" max="9" width="13.140625" customWidth="1"/>
    <col min="10" max="10" width="14.28515625" bestFit="1" customWidth="1"/>
    <col min="11" max="11" width="16" customWidth="1"/>
    <col min="12" max="12" width="15.42578125" customWidth="1"/>
  </cols>
  <sheetData>
    <row r="5" spans="2:11" x14ac:dyDescent="0.25">
      <c r="B5" s="92" t="s">
        <v>57</v>
      </c>
      <c r="C5" s="92"/>
      <c r="D5" s="92"/>
      <c r="E5" s="92"/>
      <c r="F5" s="92"/>
      <c r="G5" s="92"/>
      <c r="H5" s="92"/>
      <c r="I5" s="92"/>
      <c r="J5" s="92"/>
      <c r="K5" s="92"/>
    </row>
    <row r="7" spans="2:11" ht="56.25" x14ac:dyDescent="0.25">
      <c r="B7" s="93" t="s">
        <v>44</v>
      </c>
      <c r="C7" s="10"/>
      <c r="D7" s="34" t="s">
        <v>6</v>
      </c>
      <c r="E7" s="2" t="s">
        <v>54</v>
      </c>
      <c r="F7" s="2" t="s">
        <v>51</v>
      </c>
      <c r="G7" s="2" t="s">
        <v>52</v>
      </c>
      <c r="H7" s="2" t="s">
        <v>53</v>
      </c>
      <c r="I7" s="36" t="s">
        <v>50</v>
      </c>
      <c r="J7" s="2" t="s">
        <v>52</v>
      </c>
      <c r="K7" s="2" t="s">
        <v>53</v>
      </c>
    </row>
    <row r="8" spans="2:11" x14ac:dyDescent="0.25">
      <c r="B8" s="93"/>
      <c r="C8" s="10" t="s">
        <v>0</v>
      </c>
      <c r="D8" s="35">
        <v>84868</v>
      </c>
      <c r="E8" s="33">
        <v>400</v>
      </c>
      <c r="F8" s="33">
        <f>E8*60/100</f>
        <v>240</v>
      </c>
      <c r="G8" s="33">
        <f>D8*E8</f>
        <v>33947200</v>
      </c>
      <c r="H8" s="33">
        <f>D8*F8</f>
        <v>20368320</v>
      </c>
      <c r="I8" s="37">
        <v>135788.79999999999</v>
      </c>
      <c r="J8" s="33">
        <f>E8*I8</f>
        <v>54315519.999999993</v>
      </c>
      <c r="K8" s="33">
        <f>I8*F8</f>
        <v>32589311.999999996</v>
      </c>
    </row>
    <row r="9" spans="2:11" x14ac:dyDescent="0.25">
      <c r="B9" s="93"/>
      <c r="C9" s="10" t="s">
        <v>1</v>
      </c>
      <c r="D9" s="35">
        <v>7768</v>
      </c>
      <c r="E9" s="33">
        <v>1000</v>
      </c>
      <c r="F9" s="33">
        <f t="shared" ref="F9:F13" si="0">E9*60/100</f>
        <v>600</v>
      </c>
      <c r="G9" s="33">
        <f t="shared" ref="G9:G13" si="1">D9*E9</f>
        <v>7768000</v>
      </c>
      <c r="H9" s="33">
        <f t="shared" ref="H9:H13" si="2">D9*F9</f>
        <v>4660800</v>
      </c>
      <c r="I9" s="37">
        <v>12428.8</v>
      </c>
      <c r="J9" s="33">
        <f t="shared" ref="J9:J13" si="3">E9*I9</f>
        <v>12428800</v>
      </c>
      <c r="K9" s="33">
        <f t="shared" ref="K9:K13" si="4">I9*F9</f>
        <v>7457280</v>
      </c>
    </row>
    <row r="10" spans="2:11" x14ac:dyDescent="0.25">
      <c r="B10" s="93"/>
      <c r="C10" s="10" t="s">
        <v>2</v>
      </c>
      <c r="D10" s="35">
        <v>30308</v>
      </c>
      <c r="E10" s="33">
        <v>200</v>
      </c>
      <c r="F10" s="33">
        <f t="shared" si="0"/>
        <v>120</v>
      </c>
      <c r="G10" s="33">
        <f t="shared" si="1"/>
        <v>6061600</v>
      </c>
      <c r="H10" s="33">
        <f t="shared" si="2"/>
        <v>3636960</v>
      </c>
      <c r="I10" s="37">
        <v>48492.800000000003</v>
      </c>
      <c r="J10" s="33">
        <f t="shared" si="3"/>
        <v>9698560</v>
      </c>
      <c r="K10" s="33">
        <f t="shared" si="4"/>
        <v>5819136</v>
      </c>
    </row>
    <row r="11" spans="2:11" x14ac:dyDescent="0.25">
      <c r="B11" s="93"/>
      <c r="C11" s="10" t="s">
        <v>3</v>
      </c>
      <c r="D11" s="35">
        <v>6661</v>
      </c>
      <c r="E11" s="33">
        <v>200</v>
      </c>
      <c r="F11" s="33">
        <f t="shared" si="0"/>
        <v>120</v>
      </c>
      <c r="G11" s="33">
        <f t="shared" si="1"/>
        <v>1332200</v>
      </c>
      <c r="H11" s="33">
        <f t="shared" si="2"/>
        <v>799320</v>
      </c>
      <c r="I11" s="37">
        <v>10657.6</v>
      </c>
      <c r="J11" s="33">
        <f t="shared" si="3"/>
        <v>2131520</v>
      </c>
      <c r="K11" s="33">
        <f t="shared" si="4"/>
        <v>1278912</v>
      </c>
    </row>
    <row r="12" spans="2:11" x14ac:dyDescent="0.25">
      <c r="B12" s="93"/>
      <c r="C12" s="10" t="s">
        <v>4</v>
      </c>
      <c r="D12" s="35">
        <v>2460</v>
      </c>
      <c r="E12" s="33">
        <v>1000</v>
      </c>
      <c r="F12" s="33">
        <f t="shared" si="0"/>
        <v>600</v>
      </c>
      <c r="G12" s="33">
        <f t="shared" si="1"/>
        <v>2460000</v>
      </c>
      <c r="H12" s="33">
        <f t="shared" si="2"/>
        <v>1476000</v>
      </c>
      <c r="I12" s="37">
        <v>3936</v>
      </c>
      <c r="J12" s="33">
        <f t="shared" si="3"/>
        <v>3936000</v>
      </c>
      <c r="K12" s="33">
        <f t="shared" si="4"/>
        <v>2361600</v>
      </c>
    </row>
    <row r="13" spans="2:11" x14ac:dyDescent="0.25">
      <c r="B13" s="93"/>
      <c r="C13" s="10" t="s">
        <v>5</v>
      </c>
      <c r="D13" s="35">
        <v>3545</v>
      </c>
      <c r="E13" s="33">
        <v>1000</v>
      </c>
      <c r="F13" s="33">
        <f t="shared" si="0"/>
        <v>600</v>
      </c>
      <c r="G13" s="33">
        <f t="shared" si="1"/>
        <v>3545000</v>
      </c>
      <c r="H13" s="33">
        <f t="shared" si="2"/>
        <v>2127000</v>
      </c>
      <c r="I13" s="37">
        <v>5672</v>
      </c>
      <c r="J13" s="33">
        <f t="shared" si="3"/>
        <v>5672000</v>
      </c>
      <c r="K13" s="33">
        <f t="shared" si="4"/>
        <v>3403200</v>
      </c>
    </row>
    <row r="14" spans="2:11" x14ac:dyDescent="0.25">
      <c r="B14" s="93"/>
      <c r="C14" s="10" t="s">
        <v>15</v>
      </c>
      <c r="D14" s="35"/>
      <c r="E14" s="33"/>
      <c r="F14" s="33"/>
      <c r="G14" s="33">
        <f>SUM(G8:G13)</f>
        <v>55114000</v>
      </c>
      <c r="H14" s="33">
        <f>SUM(H8:H13)</f>
        <v>33068400</v>
      </c>
      <c r="I14" s="37"/>
      <c r="J14" s="33">
        <f>SUM(J8:J13)</f>
        <v>88182400</v>
      </c>
      <c r="K14" s="33">
        <f>SUM(K8:K13)</f>
        <v>52909440</v>
      </c>
    </row>
    <row r="18" spans="2:11" ht="67.5" x14ac:dyDescent="0.25">
      <c r="B18" s="93" t="s">
        <v>46</v>
      </c>
      <c r="C18" s="10"/>
      <c r="D18" s="34" t="s">
        <v>6</v>
      </c>
      <c r="E18" s="2" t="s">
        <v>55</v>
      </c>
      <c r="F18" s="2" t="s">
        <v>51</v>
      </c>
      <c r="G18" s="2" t="s">
        <v>52</v>
      </c>
      <c r="H18" s="2" t="s">
        <v>53</v>
      </c>
      <c r="I18" s="36" t="s">
        <v>50</v>
      </c>
      <c r="J18" s="2" t="s">
        <v>52</v>
      </c>
      <c r="K18" s="2" t="s">
        <v>53</v>
      </c>
    </row>
    <row r="19" spans="2:11" x14ac:dyDescent="0.25">
      <c r="B19" s="93"/>
      <c r="C19" s="10" t="s">
        <v>0</v>
      </c>
      <c r="D19" s="35">
        <v>84868</v>
      </c>
      <c r="E19" s="33">
        <v>500</v>
      </c>
      <c r="F19" s="33">
        <f>E19*60/100</f>
        <v>300</v>
      </c>
      <c r="G19" s="33">
        <f>D19*E19</f>
        <v>42434000</v>
      </c>
      <c r="H19" s="33">
        <f>D19*F19</f>
        <v>25460400</v>
      </c>
      <c r="I19" s="37">
        <v>135788.79999999999</v>
      </c>
      <c r="J19" s="33">
        <f>E19*I19</f>
        <v>67894400</v>
      </c>
      <c r="K19" s="33">
        <f>I19*F19</f>
        <v>40736640</v>
      </c>
    </row>
    <row r="20" spans="2:11" x14ac:dyDescent="0.25">
      <c r="B20" s="93"/>
      <c r="C20" s="10" t="s">
        <v>1</v>
      </c>
      <c r="D20" s="35">
        <v>7768</v>
      </c>
      <c r="E20" s="33">
        <v>2000</v>
      </c>
      <c r="F20" s="33">
        <f t="shared" ref="F20:F24" si="5">E20*60/100</f>
        <v>1200</v>
      </c>
      <c r="G20" s="33">
        <f t="shared" ref="G20:G24" si="6">D20*E20</f>
        <v>15536000</v>
      </c>
      <c r="H20" s="33">
        <f t="shared" ref="H20:H24" si="7">D20*F20</f>
        <v>9321600</v>
      </c>
      <c r="I20" s="37">
        <v>12428.8</v>
      </c>
      <c r="J20" s="33">
        <f t="shared" ref="J20:J24" si="8">E20*I20</f>
        <v>24857600</v>
      </c>
      <c r="K20" s="33">
        <f t="shared" ref="K20:K24" si="9">I20*F20</f>
        <v>14914560</v>
      </c>
    </row>
    <row r="21" spans="2:11" x14ac:dyDescent="0.25">
      <c r="B21" s="93"/>
      <c r="C21" s="10" t="s">
        <v>2</v>
      </c>
      <c r="D21" s="35">
        <v>30308</v>
      </c>
      <c r="E21" s="33">
        <v>220</v>
      </c>
      <c r="F21" s="33">
        <f t="shared" si="5"/>
        <v>132</v>
      </c>
      <c r="G21" s="33">
        <f t="shared" si="6"/>
        <v>6667760</v>
      </c>
      <c r="H21" s="33">
        <f t="shared" si="7"/>
        <v>4000656</v>
      </c>
      <c r="I21" s="37">
        <v>48492.800000000003</v>
      </c>
      <c r="J21" s="33">
        <f t="shared" si="8"/>
        <v>10668416</v>
      </c>
      <c r="K21" s="33">
        <f t="shared" si="9"/>
        <v>6401049.6000000006</v>
      </c>
    </row>
    <row r="22" spans="2:11" x14ac:dyDescent="0.25">
      <c r="B22" s="93"/>
      <c r="C22" s="10" t="s">
        <v>3</v>
      </c>
      <c r="D22" s="35">
        <v>6661</v>
      </c>
      <c r="E22" s="33">
        <v>250</v>
      </c>
      <c r="F22" s="33">
        <f t="shared" si="5"/>
        <v>150</v>
      </c>
      <c r="G22" s="33">
        <f t="shared" si="6"/>
        <v>1665250</v>
      </c>
      <c r="H22" s="33">
        <f t="shared" si="7"/>
        <v>999150</v>
      </c>
      <c r="I22" s="37">
        <v>10657.6</v>
      </c>
      <c r="J22" s="33">
        <f t="shared" si="8"/>
        <v>2664400</v>
      </c>
      <c r="K22" s="33">
        <f t="shared" si="9"/>
        <v>1598640</v>
      </c>
    </row>
    <row r="23" spans="2:11" x14ac:dyDescent="0.25">
      <c r="B23" s="93"/>
      <c r="C23" s="10" t="s">
        <v>4</v>
      </c>
      <c r="D23" s="35">
        <v>2460</v>
      </c>
      <c r="E23" s="33">
        <v>2000</v>
      </c>
      <c r="F23" s="33">
        <f t="shared" si="5"/>
        <v>1200</v>
      </c>
      <c r="G23" s="33">
        <f t="shared" si="6"/>
        <v>4920000</v>
      </c>
      <c r="H23" s="33">
        <f t="shared" si="7"/>
        <v>2952000</v>
      </c>
      <c r="I23" s="37">
        <v>3936</v>
      </c>
      <c r="J23" s="33">
        <f t="shared" si="8"/>
        <v>7872000</v>
      </c>
      <c r="K23" s="33">
        <f t="shared" si="9"/>
        <v>4723200</v>
      </c>
    </row>
    <row r="24" spans="2:11" x14ac:dyDescent="0.25">
      <c r="B24" s="93"/>
      <c r="C24" s="10" t="s">
        <v>5</v>
      </c>
      <c r="D24" s="35">
        <v>3545</v>
      </c>
      <c r="E24" s="33">
        <v>2000</v>
      </c>
      <c r="F24" s="33">
        <f t="shared" si="5"/>
        <v>1200</v>
      </c>
      <c r="G24" s="33">
        <f t="shared" si="6"/>
        <v>7090000</v>
      </c>
      <c r="H24" s="33">
        <f t="shared" si="7"/>
        <v>4254000</v>
      </c>
      <c r="I24" s="37">
        <v>5672</v>
      </c>
      <c r="J24" s="33">
        <f t="shared" si="8"/>
        <v>11344000</v>
      </c>
      <c r="K24" s="33">
        <f t="shared" si="9"/>
        <v>6806400</v>
      </c>
    </row>
    <row r="25" spans="2:11" x14ac:dyDescent="0.25">
      <c r="B25" s="93"/>
      <c r="C25" s="10" t="s">
        <v>15</v>
      </c>
      <c r="D25" s="35"/>
      <c r="E25" s="33"/>
      <c r="F25" s="33"/>
      <c r="G25" s="33">
        <f>SUM(G19:G24)</f>
        <v>78313010</v>
      </c>
      <c r="H25" s="33">
        <f>SUM(H19:H24)</f>
        <v>46987806</v>
      </c>
      <c r="I25" s="37"/>
      <c r="J25" s="33">
        <f>SUM(J19:J24)</f>
        <v>125300816</v>
      </c>
      <c r="K25" s="33">
        <f>SUM(K19:K24)</f>
        <v>75180489.599999994</v>
      </c>
    </row>
    <row r="28" spans="2:11" ht="101.25" x14ac:dyDescent="0.25">
      <c r="B28" s="94" t="s">
        <v>48</v>
      </c>
      <c r="C28" s="10"/>
      <c r="D28" s="34" t="s">
        <v>6</v>
      </c>
      <c r="E28" s="2" t="s">
        <v>59</v>
      </c>
      <c r="F28" s="2" t="s">
        <v>51</v>
      </c>
      <c r="G28" s="2" t="s">
        <v>52</v>
      </c>
      <c r="H28" s="2" t="s">
        <v>53</v>
      </c>
      <c r="I28" s="36" t="s">
        <v>50</v>
      </c>
      <c r="J28" s="2" t="s">
        <v>52</v>
      </c>
      <c r="K28" s="2" t="s">
        <v>53</v>
      </c>
    </row>
    <row r="29" spans="2:11" x14ac:dyDescent="0.25">
      <c r="B29" s="94"/>
      <c r="C29" s="10" t="s">
        <v>0</v>
      </c>
      <c r="D29" s="35">
        <v>84868</v>
      </c>
      <c r="E29" s="33">
        <v>200</v>
      </c>
      <c r="F29" s="33">
        <f>E29*60/100</f>
        <v>120</v>
      </c>
      <c r="G29" s="33">
        <f>D29*E29</f>
        <v>16973600</v>
      </c>
      <c r="H29" s="33">
        <f>D29*F29</f>
        <v>10184160</v>
      </c>
      <c r="I29" s="37">
        <v>135788.79999999999</v>
      </c>
      <c r="J29" s="33">
        <f>E29*I29</f>
        <v>27157759.999999996</v>
      </c>
      <c r="K29" s="33">
        <f>I29*F29</f>
        <v>16294655.999999998</v>
      </c>
    </row>
    <row r="30" spans="2:11" x14ac:dyDescent="0.25">
      <c r="B30" s="94"/>
      <c r="C30" s="10" t="s">
        <v>1</v>
      </c>
      <c r="D30" s="35">
        <v>7768</v>
      </c>
      <c r="E30" s="33">
        <v>300</v>
      </c>
      <c r="F30" s="33">
        <f t="shared" ref="F30:F34" si="10">E30*60/100</f>
        <v>180</v>
      </c>
      <c r="G30" s="33">
        <f t="shared" ref="G30:G34" si="11">D30*E30</f>
        <v>2330400</v>
      </c>
      <c r="H30" s="33">
        <f t="shared" ref="H30:H34" si="12">D30*F30</f>
        <v>1398240</v>
      </c>
      <c r="I30" s="37">
        <v>12428.8</v>
      </c>
      <c r="J30" s="33">
        <f t="shared" ref="J30:J34" si="13">E30*I30</f>
        <v>3728640</v>
      </c>
      <c r="K30" s="33">
        <f t="shared" ref="K30:K34" si="14">I30*F30</f>
        <v>2237184</v>
      </c>
    </row>
    <row r="31" spans="2:11" x14ac:dyDescent="0.25">
      <c r="B31" s="94"/>
      <c r="C31" s="10" t="s">
        <v>2</v>
      </c>
      <c r="D31" s="35">
        <v>30308</v>
      </c>
      <c r="E31" s="33">
        <v>40</v>
      </c>
      <c r="F31" s="33">
        <f t="shared" si="10"/>
        <v>24</v>
      </c>
      <c r="G31" s="33">
        <f t="shared" si="11"/>
        <v>1212320</v>
      </c>
      <c r="H31" s="33">
        <f t="shared" si="12"/>
        <v>727392</v>
      </c>
      <c r="I31" s="37">
        <v>48492.800000000003</v>
      </c>
      <c r="J31" s="33">
        <f t="shared" si="13"/>
        <v>1939712</v>
      </c>
      <c r="K31" s="33">
        <f t="shared" si="14"/>
        <v>1163827.2000000002</v>
      </c>
    </row>
    <row r="32" spans="2:11" x14ac:dyDescent="0.25">
      <c r="B32" s="94"/>
      <c r="C32" s="10" t="s">
        <v>3</v>
      </c>
      <c r="D32" s="35">
        <v>6661</v>
      </c>
      <c r="E32" s="33">
        <v>20</v>
      </c>
      <c r="F32" s="33">
        <f t="shared" si="10"/>
        <v>12</v>
      </c>
      <c r="G32" s="33">
        <f t="shared" si="11"/>
        <v>133220</v>
      </c>
      <c r="H32" s="33">
        <f t="shared" si="12"/>
        <v>79932</v>
      </c>
      <c r="I32" s="37">
        <v>10657.6</v>
      </c>
      <c r="J32" s="33">
        <f t="shared" si="13"/>
        <v>213152</v>
      </c>
      <c r="K32" s="33">
        <f t="shared" si="14"/>
        <v>127891.20000000001</v>
      </c>
    </row>
    <row r="33" spans="2:11" x14ac:dyDescent="0.25">
      <c r="B33" s="94"/>
      <c r="C33" s="10" t="s">
        <v>4</v>
      </c>
      <c r="D33" s="35">
        <v>2460</v>
      </c>
      <c r="E33" s="33">
        <v>400</v>
      </c>
      <c r="F33" s="33">
        <f t="shared" si="10"/>
        <v>240</v>
      </c>
      <c r="G33" s="33">
        <f t="shared" si="11"/>
        <v>984000</v>
      </c>
      <c r="H33" s="33">
        <f t="shared" si="12"/>
        <v>590400</v>
      </c>
      <c r="I33" s="37">
        <v>3936</v>
      </c>
      <c r="J33" s="33">
        <f t="shared" si="13"/>
        <v>1574400</v>
      </c>
      <c r="K33" s="33">
        <f t="shared" si="14"/>
        <v>944640</v>
      </c>
    </row>
    <row r="34" spans="2:11" x14ac:dyDescent="0.25">
      <c r="B34" s="94"/>
      <c r="C34" s="10" t="s">
        <v>5</v>
      </c>
      <c r="D34" s="35">
        <v>3545</v>
      </c>
      <c r="E34" s="33">
        <v>300</v>
      </c>
      <c r="F34" s="33">
        <f t="shared" si="10"/>
        <v>180</v>
      </c>
      <c r="G34" s="33">
        <f t="shared" si="11"/>
        <v>1063500</v>
      </c>
      <c r="H34" s="33">
        <f t="shared" si="12"/>
        <v>638100</v>
      </c>
      <c r="I34" s="37">
        <v>5672</v>
      </c>
      <c r="J34" s="33">
        <f t="shared" si="13"/>
        <v>1701600</v>
      </c>
      <c r="K34" s="33">
        <f t="shared" si="14"/>
        <v>1020960</v>
      </c>
    </row>
    <row r="35" spans="2:11" x14ac:dyDescent="0.25">
      <c r="B35" s="94"/>
      <c r="C35" s="10" t="s">
        <v>15</v>
      </c>
      <c r="D35" s="35"/>
      <c r="E35" s="33"/>
      <c r="F35" s="33"/>
      <c r="G35" s="33">
        <f>SUM(G29:G34)</f>
        <v>22697040</v>
      </c>
      <c r="H35" s="33">
        <f>SUM(H29:H34)</f>
        <v>13618224</v>
      </c>
      <c r="I35" s="37"/>
      <c r="J35" s="33">
        <f>SUM(J29:J34)</f>
        <v>36315264</v>
      </c>
      <c r="K35" s="33">
        <f>SUM(K29:K34)</f>
        <v>21789158.399999999</v>
      </c>
    </row>
    <row r="38" spans="2:11" ht="112.5" x14ac:dyDescent="0.25">
      <c r="B38" s="93" t="s">
        <v>58</v>
      </c>
      <c r="C38" s="10"/>
      <c r="D38" s="34" t="s">
        <v>6</v>
      </c>
      <c r="E38" s="2" t="s">
        <v>56</v>
      </c>
      <c r="F38" s="2" t="s">
        <v>51</v>
      </c>
      <c r="G38" s="2" t="s">
        <v>52</v>
      </c>
      <c r="H38" s="2" t="s">
        <v>53</v>
      </c>
      <c r="I38" s="36" t="s">
        <v>50</v>
      </c>
      <c r="J38" s="2" t="s">
        <v>52</v>
      </c>
      <c r="K38" s="2" t="s">
        <v>53</v>
      </c>
    </row>
    <row r="39" spans="2:11" x14ac:dyDescent="0.25">
      <c r="B39" s="93"/>
      <c r="C39" s="10" t="s">
        <v>0</v>
      </c>
      <c r="D39" s="35">
        <v>84868</v>
      </c>
      <c r="E39" s="33">
        <v>300</v>
      </c>
      <c r="F39" s="33">
        <f>E39*60/100</f>
        <v>180</v>
      </c>
      <c r="G39" s="33">
        <f>D39*E39</f>
        <v>25460400</v>
      </c>
      <c r="H39" s="33">
        <f>D39*F39</f>
        <v>15276240</v>
      </c>
      <c r="I39" s="37">
        <v>135788.79999999999</v>
      </c>
      <c r="J39" s="33">
        <f>E39*I39</f>
        <v>40736640</v>
      </c>
      <c r="K39" s="33">
        <f>I39*F39</f>
        <v>24441983.999999996</v>
      </c>
    </row>
    <row r="40" spans="2:11" x14ac:dyDescent="0.25">
      <c r="B40" s="93"/>
      <c r="C40" s="10" t="s">
        <v>1</v>
      </c>
      <c r="D40" s="35">
        <v>7768</v>
      </c>
      <c r="E40" s="33">
        <v>500</v>
      </c>
      <c r="F40" s="33">
        <f t="shared" ref="F40:F44" si="15">E40*60/100</f>
        <v>300</v>
      </c>
      <c r="G40" s="33">
        <f t="shared" ref="G40:G44" si="16">D40*E40</f>
        <v>3884000</v>
      </c>
      <c r="H40" s="33">
        <f t="shared" ref="H40:H44" si="17">D40*F40</f>
        <v>2330400</v>
      </c>
      <c r="I40" s="37">
        <v>12428.8</v>
      </c>
      <c r="J40" s="33">
        <f t="shared" ref="J40:J44" si="18">E40*I40</f>
        <v>6214400</v>
      </c>
      <c r="K40" s="33">
        <f t="shared" ref="K40:K44" si="19">I40*F40</f>
        <v>3728640</v>
      </c>
    </row>
    <row r="41" spans="2:11" x14ac:dyDescent="0.25">
      <c r="B41" s="93"/>
      <c r="C41" s="10" t="s">
        <v>2</v>
      </c>
      <c r="D41" s="35">
        <v>30308</v>
      </c>
      <c r="E41" s="33">
        <v>60</v>
      </c>
      <c r="F41" s="33">
        <f t="shared" si="15"/>
        <v>36</v>
      </c>
      <c r="G41" s="33">
        <f t="shared" si="16"/>
        <v>1818480</v>
      </c>
      <c r="H41" s="33">
        <f t="shared" si="17"/>
        <v>1091088</v>
      </c>
      <c r="I41" s="37">
        <v>48492.800000000003</v>
      </c>
      <c r="J41" s="33">
        <f t="shared" si="18"/>
        <v>2909568</v>
      </c>
      <c r="K41" s="33">
        <f t="shared" si="19"/>
        <v>1745740.8</v>
      </c>
    </row>
    <row r="42" spans="2:11" x14ac:dyDescent="0.25">
      <c r="B42" s="93"/>
      <c r="C42" s="10" t="s">
        <v>3</v>
      </c>
      <c r="D42" s="35">
        <v>6661</v>
      </c>
      <c r="E42" s="33">
        <v>30</v>
      </c>
      <c r="F42" s="33">
        <f t="shared" si="15"/>
        <v>18</v>
      </c>
      <c r="G42" s="33">
        <f t="shared" si="16"/>
        <v>199830</v>
      </c>
      <c r="H42" s="33">
        <f t="shared" si="17"/>
        <v>119898</v>
      </c>
      <c r="I42" s="37">
        <v>10657.6</v>
      </c>
      <c r="J42" s="33">
        <f t="shared" si="18"/>
        <v>319728</v>
      </c>
      <c r="K42" s="33">
        <f t="shared" si="19"/>
        <v>191836.80000000002</v>
      </c>
    </row>
    <row r="43" spans="2:11" x14ac:dyDescent="0.25">
      <c r="B43" s="93"/>
      <c r="C43" s="10" t="s">
        <v>4</v>
      </c>
      <c r="D43" s="35">
        <v>2460</v>
      </c>
      <c r="E43" s="33">
        <v>700</v>
      </c>
      <c r="F43" s="33">
        <f t="shared" si="15"/>
        <v>420</v>
      </c>
      <c r="G43" s="33">
        <f t="shared" si="16"/>
        <v>1722000</v>
      </c>
      <c r="H43" s="33">
        <f t="shared" si="17"/>
        <v>1033200</v>
      </c>
      <c r="I43" s="37">
        <v>3936</v>
      </c>
      <c r="J43" s="33">
        <f t="shared" si="18"/>
        <v>2755200</v>
      </c>
      <c r="K43" s="33">
        <f t="shared" si="19"/>
        <v>1653120</v>
      </c>
    </row>
    <row r="44" spans="2:11" x14ac:dyDescent="0.25">
      <c r="B44" s="93"/>
      <c r="C44" s="10" t="s">
        <v>5</v>
      </c>
      <c r="D44" s="35">
        <v>3545</v>
      </c>
      <c r="E44" s="33">
        <v>500</v>
      </c>
      <c r="F44" s="33">
        <f t="shared" si="15"/>
        <v>300</v>
      </c>
      <c r="G44" s="33">
        <f t="shared" si="16"/>
        <v>1772500</v>
      </c>
      <c r="H44" s="33">
        <f t="shared" si="17"/>
        <v>1063500</v>
      </c>
      <c r="I44" s="37">
        <v>5672</v>
      </c>
      <c r="J44" s="33">
        <f t="shared" si="18"/>
        <v>2836000</v>
      </c>
      <c r="K44" s="33">
        <f t="shared" si="19"/>
        <v>1701600</v>
      </c>
    </row>
    <row r="45" spans="2:11" x14ac:dyDescent="0.25">
      <c r="B45" s="93"/>
      <c r="C45" s="10" t="s">
        <v>15</v>
      </c>
      <c r="D45" s="35"/>
      <c r="E45" s="33"/>
      <c r="F45" s="33"/>
      <c r="G45" s="33">
        <f>SUM(G39:G44)</f>
        <v>34857210</v>
      </c>
      <c r="H45" s="33">
        <f>SUM(H39:H44)</f>
        <v>20914326</v>
      </c>
      <c r="I45" s="37"/>
      <c r="J45" s="33">
        <f>SUM(J39:J44)</f>
        <v>55771536</v>
      </c>
      <c r="K45" s="33">
        <f>SUM(K39:K44)</f>
        <v>33462921.599999998</v>
      </c>
    </row>
  </sheetData>
  <mergeCells count="5">
    <mergeCell ref="B5:K5"/>
    <mergeCell ref="B7:B14"/>
    <mergeCell ref="B18:B25"/>
    <mergeCell ref="B38:B45"/>
    <mergeCell ref="B28:B3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18.10.19</vt:lpstr>
      <vt:lpstr>ლიმიტები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2019-10-18T17:10:42Z</dcterms:modified>
</cp:coreProperties>
</file>